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57FFF9E-BB58-45EB-9B66-73A04413A1F3}" xr6:coauthVersionLast="47" xr6:coauthVersionMax="47" xr10:uidLastSave="{00000000-0000-0000-0000-000000000000}"/>
  <bookViews>
    <workbookView xWindow="-120" yWindow="-120" windowWidth="20730" windowHeight="11160" activeTab="1" xr2:uid="{D8C69DDA-DD6E-4917-82EF-F4CD8D406D79}"/>
  </bookViews>
  <sheets>
    <sheet name="Input" sheetId="1" r:id="rId1"/>
    <sheet name="Outpu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L22" i="2"/>
  <c r="M22" i="2"/>
  <c r="N22" i="2"/>
  <c r="C22" i="2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C18" i="2"/>
  <c r="D21" i="2"/>
  <c r="E21" i="2"/>
  <c r="F21" i="2"/>
  <c r="G21" i="2"/>
  <c r="H21" i="2"/>
  <c r="I21" i="2"/>
  <c r="J21" i="2"/>
  <c r="K21" i="2"/>
  <c r="L21" i="2"/>
  <c r="M21" i="2"/>
  <c r="N21" i="2"/>
  <c r="C21" i="2"/>
  <c r="D19" i="2" l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C19" i="2"/>
  <c r="D15" i="2"/>
  <c r="E15" i="2"/>
  <c r="F15" i="2"/>
  <c r="G15" i="2"/>
  <c r="H15" i="2"/>
  <c r="I15" i="2"/>
  <c r="J15" i="2"/>
  <c r="K15" i="2"/>
  <c r="L15" i="2"/>
  <c r="M15" i="2"/>
  <c r="N15" i="2"/>
  <c r="C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D14" i="2"/>
  <c r="E14" i="2"/>
  <c r="F14" i="2"/>
  <c r="G14" i="2"/>
  <c r="H14" i="2"/>
  <c r="I14" i="2"/>
  <c r="J14" i="2"/>
  <c r="K14" i="2"/>
  <c r="L14" i="2"/>
  <c r="M14" i="2"/>
  <c r="N14" i="2"/>
  <c r="C14" i="2"/>
  <c r="D12" i="2"/>
  <c r="E12" i="2"/>
  <c r="F12" i="2"/>
  <c r="G12" i="2"/>
  <c r="H12" i="2"/>
  <c r="I12" i="2"/>
  <c r="J12" i="2"/>
  <c r="K12" i="2"/>
  <c r="L12" i="2"/>
  <c r="M12" i="2"/>
  <c r="N12" i="2"/>
  <c r="C12" i="2"/>
  <c r="D11" i="2"/>
  <c r="E11" i="2"/>
  <c r="F11" i="2"/>
  <c r="G11" i="2"/>
  <c r="H11" i="2"/>
  <c r="I11" i="2"/>
  <c r="J11" i="2"/>
  <c r="K11" i="2"/>
  <c r="L11" i="2"/>
  <c r="M11" i="2"/>
  <c r="N11" i="2"/>
  <c r="C11" i="2"/>
  <c r="D10" i="2"/>
  <c r="E10" i="2"/>
  <c r="F10" i="2"/>
  <c r="G10" i="2"/>
  <c r="H10" i="2"/>
  <c r="I10" i="2"/>
  <c r="J10" i="2"/>
  <c r="K10" i="2"/>
  <c r="L10" i="2"/>
  <c r="M10" i="2"/>
  <c r="N10" i="2"/>
  <c r="C10" i="2"/>
  <c r="D9" i="2"/>
  <c r="E9" i="2"/>
  <c r="F9" i="2"/>
  <c r="G9" i="2"/>
  <c r="H9" i="2"/>
  <c r="I9" i="2"/>
  <c r="J9" i="2"/>
  <c r="K9" i="2"/>
  <c r="L9" i="2"/>
  <c r="M9" i="2"/>
  <c r="N9" i="2"/>
  <c r="C9" i="2"/>
  <c r="D7" i="2"/>
  <c r="D8" i="2" s="1"/>
  <c r="E7" i="2"/>
  <c r="E8" i="2" s="1"/>
  <c r="F7" i="2"/>
  <c r="F8" i="2" s="1"/>
  <c r="G7" i="2"/>
  <c r="G8" i="2" s="1"/>
  <c r="H7" i="2"/>
  <c r="H8" i="2" s="1"/>
  <c r="I7" i="2"/>
  <c r="I8" i="2" s="1"/>
  <c r="J7" i="2"/>
  <c r="J8" i="2" s="1"/>
  <c r="K7" i="2"/>
  <c r="K8" i="2" s="1"/>
  <c r="L7" i="2"/>
  <c r="L8" i="2" s="1"/>
  <c r="M7" i="2"/>
  <c r="M8" i="2" s="1"/>
  <c r="N7" i="2"/>
  <c r="N8" i="2" s="1"/>
  <c r="C7" i="2"/>
  <c r="C8" i="2" s="1"/>
  <c r="D6" i="2"/>
  <c r="E6" i="2"/>
  <c r="F6" i="2"/>
  <c r="G6" i="2"/>
  <c r="H6" i="2"/>
  <c r="I6" i="2"/>
  <c r="J6" i="2"/>
  <c r="K6" i="2"/>
  <c r="L6" i="2"/>
  <c r="M6" i="2"/>
  <c r="N6" i="2"/>
  <c r="C6" i="2"/>
  <c r="D4" i="2"/>
  <c r="E4" i="2"/>
  <c r="F4" i="2"/>
  <c r="G4" i="2"/>
  <c r="H4" i="2"/>
  <c r="I4" i="2"/>
  <c r="J4" i="2"/>
  <c r="K4" i="2"/>
  <c r="L4" i="2"/>
  <c r="M4" i="2"/>
  <c r="N4" i="2"/>
  <c r="C4" i="2"/>
  <c r="N3" i="2"/>
  <c r="M3" i="2"/>
  <c r="L3" i="2"/>
  <c r="K3" i="2"/>
  <c r="J3" i="2"/>
  <c r="I3" i="2"/>
  <c r="H3" i="2"/>
  <c r="G3" i="2"/>
  <c r="F3" i="2"/>
  <c r="E3" i="2"/>
  <c r="D3" i="2"/>
  <c r="C3" i="2"/>
  <c r="E2" i="2"/>
  <c r="F2" i="2"/>
  <c r="G2" i="2"/>
  <c r="H2" i="2"/>
  <c r="I2" i="2"/>
  <c r="J2" i="2"/>
  <c r="K2" i="2"/>
  <c r="L2" i="2"/>
  <c r="M2" i="2"/>
  <c r="N2" i="2"/>
  <c r="D2" i="2"/>
  <c r="M1" i="2"/>
  <c r="N1" i="2"/>
  <c r="L1" i="2"/>
  <c r="K1" i="2"/>
  <c r="D1" i="2"/>
  <c r="E1" i="2"/>
  <c r="F1" i="2"/>
  <c r="G1" i="2"/>
  <c r="H1" i="2"/>
  <c r="I1" i="2"/>
  <c r="J1" i="2"/>
  <c r="C1" i="2"/>
</calcChain>
</file>

<file path=xl/sharedStrings.xml><?xml version="1.0" encoding="utf-8"?>
<sst xmlns="http://schemas.openxmlformats.org/spreadsheetml/2006/main" count="61" uniqueCount="60">
  <si>
    <t>Profit &amp; Loss</t>
  </si>
  <si>
    <t>TTM</t>
  </si>
  <si>
    <t>Sales +</t>
  </si>
  <si>
    <t>Expenses +</t>
  </si>
  <si>
    <t>Operating Profit</t>
  </si>
  <si>
    <t>OPM %</t>
  </si>
  <si>
    <t>Other Income +</t>
  </si>
  <si>
    <t>Interest</t>
  </si>
  <si>
    <t>Depreciation</t>
  </si>
  <si>
    <t>Profit before tax</t>
  </si>
  <si>
    <t>Tax %</t>
  </si>
  <si>
    <t>Net Profit</t>
  </si>
  <si>
    <t>EPS in Rs</t>
  </si>
  <si>
    <t>Dividend Payout %</t>
  </si>
  <si>
    <t>Balance Sheet</t>
  </si>
  <si>
    <t>CORPORATE ACTIONS</t>
  </si>
  <si>
    <t>Share Capital -</t>
  </si>
  <si>
    <t>Reserves</t>
  </si>
  <si>
    <t>Borrowings</t>
  </si>
  <si>
    <t>Other Liabilities -</t>
  </si>
  <si>
    <t>Trade Payables</t>
  </si>
  <si>
    <t>Advance from Customers</t>
  </si>
  <si>
    <t>Other liability items</t>
  </si>
  <si>
    <t>Total Liabilities</t>
  </si>
  <si>
    <t>Fixed Assets +</t>
  </si>
  <si>
    <t>CWIP</t>
  </si>
  <si>
    <t>Investments</t>
  </si>
  <si>
    <t>Other Assets -</t>
  </si>
  <si>
    <t>Inventories</t>
  </si>
  <si>
    <t>Trade receivables</t>
  </si>
  <si>
    <t>Cash Equivalents</t>
  </si>
  <si>
    <t>Loans n Advances</t>
  </si>
  <si>
    <t>Other asset items</t>
  </si>
  <si>
    <t>Total Assets</t>
  </si>
  <si>
    <t>Cash Flows</t>
  </si>
  <si>
    <t>Cash from Operating Activity +</t>
  </si>
  <si>
    <t>Cash from Investing Activity +</t>
  </si>
  <si>
    <t>Cash from Financing Activity +</t>
  </si>
  <si>
    <t>Net Cash Flow</t>
  </si>
  <si>
    <t>Sales Growth</t>
  </si>
  <si>
    <t>OPM</t>
  </si>
  <si>
    <t>NP Margin</t>
  </si>
  <si>
    <t>Fixed Asset Turnover Ratio</t>
  </si>
  <si>
    <t>Net Working Capital</t>
  </si>
  <si>
    <t>Debtor Days</t>
  </si>
  <si>
    <t>Inventory Days</t>
  </si>
  <si>
    <t>Creditor Days</t>
  </si>
  <si>
    <t>Debt To Total Capital</t>
  </si>
  <si>
    <t>Cashflow From Operations</t>
  </si>
  <si>
    <t>Cashflow From Investing</t>
  </si>
  <si>
    <t>Cashflow From Financing</t>
  </si>
  <si>
    <t>Cummulative Net Profit</t>
  </si>
  <si>
    <t>ROCE %</t>
  </si>
  <si>
    <t>ROE %</t>
  </si>
  <si>
    <t>Net Working Capital/Sales</t>
  </si>
  <si>
    <t>Cummulative Cashflows(Operations)</t>
  </si>
  <si>
    <t>Particulars</t>
  </si>
  <si>
    <t>P&amp;L Analysis</t>
  </si>
  <si>
    <t>Bal. Sheet Analysis</t>
  </si>
  <si>
    <t>Cashflow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</si>
</sst>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F"/>
      <name val="Arial"/>
      <family val="2"/>
    </font>
    <font>
      <sz val="12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17" fontId="0" fillId="0" borderId="0" xfId="0" applyNumberFormat="1"/>
    <xf numFmtId="17" fontId="3" fillId="0" borderId="0" xfId="0" applyNumberFormat="1" applyFont="1" applyAlignment="1">
      <alignment horizontal="right" vertical="center" wrapText="1" indent="1"/>
    </xf>
    <xf numFmtId="0" fontId="0" fillId="0" borderId="0" xfId="0" applyAlignment="1">
      <alignment horizontal="right" vertical="center" wrapText="1" indent="1"/>
    </xf>
    <xf numFmtId="0" fontId="3" fillId="0" borderId="0" xfId="0" applyFont="1" applyAlignment="1">
      <alignment horizontal="right" vertical="center" wrapText="1" inden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right" vertical="center" wrapText="1" indent="1"/>
    </xf>
    <xf numFmtId="9" fontId="0" fillId="0" borderId="0" xfId="0" applyNumberFormat="1"/>
    <xf numFmtId="9" fontId="0" fillId="0" borderId="0" xfId="0" applyNumberFormat="1" applyAlignment="1">
      <alignment horizontal="right" vertical="center" wrapText="1" indent="1"/>
    </xf>
    <xf numFmtId="0" fontId="5" fillId="2" borderId="0" xfId="0" applyFont="1" applyFill="1" applyAlignment="1">
      <alignment horizontal="left" vertical="center" indent="1"/>
    </xf>
    <xf numFmtId="9" fontId="5" fillId="0" borderId="0" xfId="0" applyNumberFormat="1" applyFont="1" applyAlignment="1">
      <alignment horizontal="right" vertical="center" wrapText="1" inden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indent="1"/>
    </xf>
    <xf numFmtId="17" fontId="8" fillId="0" borderId="0" xfId="0" applyNumberFormat="1" applyFont="1" applyAlignment="1">
      <alignment horizontal="right" vertical="center" wrapText="1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right" vertical="center" wrapText="1" inden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 wrapText="1" indent="1"/>
    </xf>
    <xf numFmtId="0" fontId="10" fillId="0" borderId="0" xfId="0" applyFont="1" applyAlignment="1">
      <alignment horizontal="left" vertical="center" indent="1"/>
    </xf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7" fontId="0" fillId="3" borderId="0" xfId="0" applyNumberFormat="1" applyFill="1"/>
    <xf numFmtId="9" fontId="0" fillId="3" borderId="0" xfId="1" applyFont="1" applyFill="1"/>
    <xf numFmtId="9" fontId="0" fillId="3" borderId="0" xfId="0" applyNumberFormat="1" applyFill="1"/>
    <xf numFmtId="9" fontId="0" fillId="4" borderId="0" xfId="1" applyFont="1" applyFill="1"/>
    <xf numFmtId="0" fontId="1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9FFD-B7E6-4C0B-9AFB-5333E1011B72}">
  <dimension ref="A1:N43"/>
  <sheetViews>
    <sheetView showGridLines="0" workbookViewId="0">
      <selection activeCell="A2" sqref="A2"/>
    </sheetView>
  </sheetViews>
  <sheetFormatPr defaultRowHeight="15" x14ac:dyDescent="0.25"/>
  <cols>
    <col min="1" max="1" width="31.42578125" bestFit="1" customWidth="1"/>
  </cols>
  <sheetData>
    <row r="1" spans="1:14" ht="23.25" x14ac:dyDescent="0.25">
      <c r="A1" s="1" t="s">
        <v>0</v>
      </c>
    </row>
    <row r="2" spans="1:14" x14ac:dyDescent="0.25">
      <c r="A2" s="2"/>
      <c r="B2" s="4">
        <v>40238</v>
      </c>
      <c r="C2" s="4">
        <v>40603</v>
      </c>
      <c r="D2" s="4">
        <v>40969</v>
      </c>
      <c r="E2" s="4">
        <v>41334</v>
      </c>
      <c r="F2" s="4">
        <v>41699</v>
      </c>
      <c r="G2" s="4">
        <v>42064</v>
      </c>
      <c r="H2" s="4">
        <v>42430</v>
      </c>
      <c r="I2" s="4">
        <v>42795</v>
      </c>
      <c r="J2" s="4">
        <v>43160</v>
      </c>
      <c r="K2" s="4">
        <v>43525</v>
      </c>
      <c r="L2" s="4">
        <v>43891</v>
      </c>
      <c r="M2" s="4">
        <v>44256</v>
      </c>
      <c r="N2" s="6" t="s">
        <v>1</v>
      </c>
    </row>
    <row r="3" spans="1:14" x14ac:dyDescent="0.25">
      <c r="A3" s="7" t="s">
        <v>2</v>
      </c>
      <c r="B3" s="5">
        <v>29</v>
      </c>
      <c r="C3" s="5">
        <v>38</v>
      </c>
      <c r="D3" s="5">
        <v>49</v>
      </c>
      <c r="E3" s="5">
        <v>51</v>
      </c>
      <c r="F3" s="5">
        <v>57</v>
      </c>
      <c r="G3" s="5">
        <v>53</v>
      </c>
      <c r="H3" s="5">
        <v>56</v>
      </c>
      <c r="I3" s="5">
        <v>59</v>
      </c>
      <c r="J3" s="5">
        <v>115</v>
      </c>
      <c r="K3" s="5">
        <v>188</v>
      </c>
      <c r="L3" s="5">
        <v>203</v>
      </c>
      <c r="M3" s="5">
        <v>184</v>
      </c>
      <c r="N3" s="5">
        <v>229</v>
      </c>
    </row>
    <row r="4" spans="1:14" x14ac:dyDescent="0.25">
      <c r="A4" s="7" t="s">
        <v>3</v>
      </c>
      <c r="B4" s="5">
        <v>26</v>
      </c>
      <c r="C4" s="5">
        <v>35</v>
      </c>
      <c r="D4" s="5">
        <v>47</v>
      </c>
      <c r="E4" s="5">
        <v>47</v>
      </c>
      <c r="F4" s="5">
        <v>50</v>
      </c>
      <c r="G4" s="5">
        <v>51</v>
      </c>
      <c r="H4" s="5">
        <v>54</v>
      </c>
      <c r="I4" s="5">
        <v>52</v>
      </c>
      <c r="J4" s="5">
        <v>90</v>
      </c>
      <c r="K4" s="5">
        <v>144</v>
      </c>
      <c r="L4" s="5">
        <v>166</v>
      </c>
      <c r="M4" s="5">
        <v>103</v>
      </c>
      <c r="N4" s="5">
        <v>179</v>
      </c>
    </row>
    <row r="5" spans="1:14" x14ac:dyDescent="0.25">
      <c r="A5" s="8" t="s">
        <v>4</v>
      </c>
      <c r="B5" s="9">
        <v>4</v>
      </c>
      <c r="C5" s="9">
        <v>3</v>
      </c>
      <c r="D5" s="9">
        <v>2</v>
      </c>
      <c r="E5" s="9">
        <v>5</v>
      </c>
      <c r="F5" s="9">
        <v>7</v>
      </c>
      <c r="G5" s="9">
        <v>2</v>
      </c>
      <c r="H5" s="9">
        <v>3</v>
      </c>
      <c r="I5" s="9">
        <v>6</v>
      </c>
      <c r="J5" s="9">
        <v>25</v>
      </c>
      <c r="K5" s="9">
        <v>44</v>
      </c>
      <c r="L5" s="9">
        <v>37</v>
      </c>
      <c r="M5" s="9">
        <v>81</v>
      </c>
      <c r="N5" s="9">
        <v>50</v>
      </c>
    </row>
    <row r="6" spans="1:14" x14ac:dyDescent="0.25">
      <c r="A6" s="7" t="s">
        <v>5</v>
      </c>
      <c r="B6" s="11">
        <v>0.12</v>
      </c>
      <c r="C6" s="11">
        <v>0.09</v>
      </c>
      <c r="D6" s="11">
        <v>0.04</v>
      </c>
      <c r="E6" s="11">
        <v>0.09</v>
      </c>
      <c r="F6" s="11">
        <v>0.12</v>
      </c>
      <c r="G6" s="11">
        <v>0.04</v>
      </c>
      <c r="H6" s="11">
        <v>0.05</v>
      </c>
      <c r="I6" s="11">
        <v>0.11</v>
      </c>
      <c r="J6" s="11">
        <v>0.22</v>
      </c>
      <c r="K6" s="11">
        <v>0.23</v>
      </c>
      <c r="L6" s="11">
        <v>0.18</v>
      </c>
      <c r="M6" s="11">
        <v>0.44</v>
      </c>
      <c r="N6" s="11">
        <v>0.22</v>
      </c>
    </row>
    <row r="7" spans="1:14" x14ac:dyDescent="0.25">
      <c r="A7" s="7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1</v>
      </c>
      <c r="K7" s="5">
        <v>0</v>
      </c>
      <c r="L7" s="5">
        <v>1</v>
      </c>
      <c r="M7" s="5">
        <v>3</v>
      </c>
      <c r="N7" s="5">
        <v>3</v>
      </c>
    </row>
    <row r="8" spans="1:14" x14ac:dyDescent="0.25">
      <c r="A8" s="7" t="s">
        <v>7</v>
      </c>
      <c r="B8" s="5">
        <v>1</v>
      </c>
      <c r="C8" s="5">
        <v>1</v>
      </c>
      <c r="D8" s="5">
        <v>1</v>
      </c>
      <c r="E8" s="5">
        <v>2</v>
      </c>
      <c r="F8" s="5">
        <v>1</v>
      </c>
      <c r="G8" s="5">
        <v>2</v>
      </c>
      <c r="H8" s="5">
        <v>1</v>
      </c>
      <c r="I8" s="5">
        <v>2</v>
      </c>
      <c r="J8" s="5">
        <v>1</v>
      </c>
      <c r="K8" s="5">
        <v>2</v>
      </c>
      <c r="L8" s="5">
        <v>1</v>
      </c>
      <c r="M8" s="5">
        <v>0</v>
      </c>
      <c r="N8" s="5">
        <v>0</v>
      </c>
    </row>
    <row r="9" spans="1:14" x14ac:dyDescent="0.25">
      <c r="A9" s="7" t="s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2</v>
      </c>
    </row>
    <row r="10" spans="1:14" x14ac:dyDescent="0.25">
      <c r="A10" s="8" t="s">
        <v>9</v>
      </c>
      <c r="B10" s="9">
        <v>2</v>
      </c>
      <c r="C10" s="9">
        <v>2</v>
      </c>
      <c r="D10" s="9">
        <v>0</v>
      </c>
      <c r="E10" s="9">
        <v>2</v>
      </c>
      <c r="F10" s="9">
        <v>4</v>
      </c>
      <c r="G10" s="9">
        <v>0</v>
      </c>
      <c r="H10" s="9">
        <v>1</v>
      </c>
      <c r="I10" s="9">
        <v>5</v>
      </c>
      <c r="J10" s="9">
        <v>23</v>
      </c>
      <c r="K10" s="9">
        <v>41</v>
      </c>
      <c r="L10" s="9">
        <v>35</v>
      </c>
      <c r="M10" s="9">
        <v>82</v>
      </c>
      <c r="N10" s="9">
        <v>51</v>
      </c>
    </row>
    <row r="11" spans="1:14" x14ac:dyDescent="0.25">
      <c r="A11" s="7" t="s">
        <v>10</v>
      </c>
      <c r="B11" s="11">
        <v>0.59</v>
      </c>
      <c r="C11" s="11">
        <v>0.32</v>
      </c>
      <c r="D11" s="11">
        <v>0.16</v>
      </c>
      <c r="E11" s="11">
        <v>0.36</v>
      </c>
      <c r="F11" s="11">
        <v>0.37</v>
      </c>
      <c r="G11" s="11">
        <v>0.3</v>
      </c>
      <c r="H11" s="11">
        <v>0.33</v>
      </c>
      <c r="I11" s="11">
        <v>0.35</v>
      </c>
      <c r="J11" s="11">
        <v>0.34</v>
      </c>
      <c r="K11" s="11">
        <v>0.31</v>
      </c>
      <c r="L11" s="11">
        <v>0.26</v>
      </c>
      <c r="M11" s="11">
        <v>0.24</v>
      </c>
      <c r="N11" s="5"/>
    </row>
    <row r="12" spans="1:14" x14ac:dyDescent="0.25">
      <c r="A12" s="8" t="s">
        <v>11</v>
      </c>
      <c r="B12" s="9">
        <v>1</v>
      </c>
      <c r="C12" s="9">
        <v>1</v>
      </c>
      <c r="D12" s="9">
        <v>0</v>
      </c>
      <c r="E12" s="9">
        <v>1</v>
      </c>
      <c r="F12" s="9">
        <v>3</v>
      </c>
      <c r="G12" s="9">
        <v>0</v>
      </c>
      <c r="H12" s="9">
        <v>1</v>
      </c>
      <c r="I12" s="9">
        <v>3</v>
      </c>
      <c r="J12" s="9">
        <v>15</v>
      </c>
      <c r="K12" s="9">
        <v>28</v>
      </c>
      <c r="L12" s="9">
        <v>26</v>
      </c>
      <c r="M12" s="9">
        <v>63</v>
      </c>
      <c r="N12" s="9">
        <v>39</v>
      </c>
    </row>
    <row r="13" spans="1:14" x14ac:dyDescent="0.25">
      <c r="A13" s="7" t="s">
        <v>12</v>
      </c>
      <c r="B13" s="5">
        <v>2.3199999999999998</v>
      </c>
      <c r="C13" s="5">
        <v>2.46</v>
      </c>
      <c r="D13" s="5">
        <v>-0.87</v>
      </c>
      <c r="E13" s="5">
        <v>3.14</v>
      </c>
      <c r="F13" s="5">
        <v>6.52</v>
      </c>
      <c r="G13" s="5">
        <v>0.63</v>
      </c>
      <c r="H13" s="5">
        <v>1.91</v>
      </c>
      <c r="I13" s="5">
        <v>7.31</v>
      </c>
      <c r="J13" s="5">
        <v>36.65</v>
      </c>
      <c r="K13" s="5">
        <v>67.53</v>
      </c>
      <c r="L13" s="5">
        <v>60.93</v>
      </c>
      <c r="M13" s="5">
        <v>144.32</v>
      </c>
      <c r="N13" s="5">
        <v>90.41</v>
      </c>
    </row>
    <row r="14" spans="1:14" x14ac:dyDescent="0.25">
      <c r="A14" s="12" t="s">
        <v>13</v>
      </c>
      <c r="B14" s="13">
        <v>0</v>
      </c>
      <c r="C14" s="13">
        <v>0.41</v>
      </c>
      <c r="D14" s="13">
        <v>0</v>
      </c>
      <c r="E14" s="13">
        <v>0.48</v>
      </c>
      <c r="F14" s="13">
        <v>0.23</v>
      </c>
      <c r="G14" s="13">
        <v>0.8</v>
      </c>
      <c r="H14" s="13">
        <v>0.79</v>
      </c>
      <c r="I14" s="13">
        <v>0.2</v>
      </c>
      <c r="J14" s="13">
        <v>0.05</v>
      </c>
      <c r="K14" s="13">
        <v>0.03</v>
      </c>
      <c r="L14" s="13">
        <v>0.05</v>
      </c>
      <c r="M14" s="13">
        <v>0.03</v>
      </c>
    </row>
    <row r="16" spans="1:14" ht="23.25" x14ac:dyDescent="0.25">
      <c r="A16" s="14" t="s">
        <v>14</v>
      </c>
    </row>
    <row r="17" spans="1:14" x14ac:dyDescent="0.25">
      <c r="A17" s="15" t="s">
        <v>15</v>
      </c>
    </row>
    <row r="18" spans="1:14" x14ac:dyDescent="0.25">
      <c r="A18" s="16"/>
      <c r="B18" s="17">
        <v>40238</v>
      </c>
      <c r="C18" s="17">
        <v>40603</v>
      </c>
      <c r="D18" s="17">
        <v>40969</v>
      </c>
      <c r="E18" s="17">
        <v>41334</v>
      </c>
      <c r="F18" s="17">
        <v>41699</v>
      </c>
      <c r="G18" s="17">
        <v>42064</v>
      </c>
      <c r="H18" s="17">
        <v>42430</v>
      </c>
      <c r="I18" s="17">
        <v>42795</v>
      </c>
      <c r="J18" s="17">
        <v>43160</v>
      </c>
      <c r="K18" s="17">
        <v>43525</v>
      </c>
      <c r="L18" s="17">
        <v>43891</v>
      </c>
      <c r="M18" s="17">
        <v>44256</v>
      </c>
      <c r="N18" s="17">
        <v>44440</v>
      </c>
    </row>
    <row r="19" spans="1:14" x14ac:dyDescent="0.25">
      <c r="A19" s="18" t="s">
        <v>16</v>
      </c>
      <c r="B19" s="19">
        <v>4</v>
      </c>
      <c r="C19" s="19">
        <v>4</v>
      </c>
      <c r="D19" s="19">
        <v>4</v>
      </c>
      <c r="E19" s="19">
        <v>4</v>
      </c>
      <c r="F19" s="19">
        <v>4</v>
      </c>
      <c r="G19" s="19">
        <v>4</v>
      </c>
      <c r="H19" s="19">
        <v>4</v>
      </c>
      <c r="I19" s="19">
        <v>4</v>
      </c>
      <c r="J19" s="19">
        <v>4</v>
      </c>
      <c r="K19" s="19">
        <v>4</v>
      </c>
      <c r="L19" s="19">
        <v>4</v>
      </c>
      <c r="M19" s="19">
        <v>4</v>
      </c>
      <c r="N19" s="19">
        <v>4</v>
      </c>
    </row>
    <row r="20" spans="1:14" x14ac:dyDescent="0.25">
      <c r="A20" s="22" t="s">
        <v>17</v>
      </c>
      <c r="B20" s="21">
        <v>0</v>
      </c>
      <c r="C20" s="21">
        <v>1</v>
      </c>
      <c r="D20" s="21">
        <v>1</v>
      </c>
      <c r="E20" s="21">
        <v>1</v>
      </c>
      <c r="F20" s="21">
        <v>3</v>
      </c>
      <c r="G20" s="21">
        <v>3</v>
      </c>
      <c r="H20" s="21">
        <v>3</v>
      </c>
      <c r="I20" s="21">
        <v>17</v>
      </c>
      <c r="J20" s="21">
        <v>32</v>
      </c>
      <c r="K20" s="21">
        <v>62</v>
      </c>
      <c r="L20" s="21">
        <v>88</v>
      </c>
      <c r="M20" s="21">
        <v>152</v>
      </c>
      <c r="N20" s="21">
        <v>167</v>
      </c>
    </row>
    <row r="21" spans="1:14" x14ac:dyDescent="0.25">
      <c r="A21" s="22" t="s">
        <v>18</v>
      </c>
      <c r="B21" s="21">
        <v>5</v>
      </c>
      <c r="C21" s="21">
        <v>8</v>
      </c>
      <c r="D21" s="21">
        <v>12</v>
      </c>
      <c r="E21" s="21">
        <v>12</v>
      </c>
      <c r="F21" s="21">
        <v>13</v>
      </c>
      <c r="G21" s="21">
        <v>18</v>
      </c>
      <c r="H21" s="21">
        <v>14</v>
      </c>
      <c r="I21" s="21">
        <v>18</v>
      </c>
      <c r="J21" s="21">
        <v>24</v>
      </c>
      <c r="K21" s="21">
        <v>0</v>
      </c>
      <c r="L21" s="21">
        <v>0</v>
      </c>
      <c r="M21" s="21">
        <v>0</v>
      </c>
      <c r="N21" s="21">
        <v>0</v>
      </c>
    </row>
    <row r="22" spans="1:14" x14ac:dyDescent="0.25">
      <c r="A22" s="18" t="s">
        <v>19</v>
      </c>
      <c r="B22" s="19">
        <v>5</v>
      </c>
      <c r="C22" s="19">
        <v>6</v>
      </c>
      <c r="D22" s="19">
        <v>7</v>
      </c>
      <c r="E22" s="19">
        <v>4</v>
      </c>
      <c r="F22" s="19">
        <v>6</v>
      </c>
      <c r="G22" s="19">
        <v>3</v>
      </c>
      <c r="H22" s="19">
        <v>3</v>
      </c>
      <c r="I22" s="19">
        <v>4</v>
      </c>
      <c r="J22" s="19">
        <v>7</v>
      </c>
      <c r="K22" s="19">
        <v>8</v>
      </c>
      <c r="L22" s="19">
        <v>5</v>
      </c>
      <c r="M22" s="19">
        <v>21</v>
      </c>
      <c r="N22" s="19">
        <v>22</v>
      </c>
    </row>
    <row r="23" spans="1:14" x14ac:dyDescent="0.25">
      <c r="A23" s="20" t="s">
        <v>20</v>
      </c>
      <c r="B23" s="21">
        <v>2.5499999999999998</v>
      </c>
      <c r="C23" s="21">
        <v>2.97</v>
      </c>
      <c r="D23" s="21">
        <v>5.0999999999999996</v>
      </c>
      <c r="E23" s="21">
        <v>1.08</v>
      </c>
      <c r="F23" s="21">
        <v>3.23</v>
      </c>
      <c r="G23" s="21">
        <v>1.25</v>
      </c>
      <c r="H23" s="21">
        <v>1.05</v>
      </c>
      <c r="I23" s="21">
        <v>1.22</v>
      </c>
      <c r="J23" s="21">
        <v>1.28</v>
      </c>
      <c r="K23" s="21">
        <v>0.09</v>
      </c>
      <c r="L23" s="21">
        <v>1.07</v>
      </c>
      <c r="M23" s="21">
        <v>6.09</v>
      </c>
      <c r="N23" s="21">
        <v>1.1000000000000001</v>
      </c>
    </row>
    <row r="24" spans="1:14" x14ac:dyDescent="0.25">
      <c r="A24" s="20" t="s">
        <v>21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0.12</v>
      </c>
      <c r="L24" s="21">
        <v>0.08</v>
      </c>
      <c r="M24" s="21">
        <v>0.1</v>
      </c>
      <c r="N24" s="21"/>
    </row>
    <row r="25" spans="1:14" x14ac:dyDescent="0.25">
      <c r="A25" s="20" t="s">
        <v>22</v>
      </c>
      <c r="B25" s="21">
        <v>2.4300000000000002</v>
      </c>
      <c r="C25" s="21">
        <v>3.36</v>
      </c>
      <c r="D25" s="21">
        <v>2.0099999999999998</v>
      </c>
      <c r="E25" s="21">
        <v>3.19</v>
      </c>
      <c r="F25" s="21">
        <v>2.4500000000000002</v>
      </c>
      <c r="G25" s="21">
        <v>1.53</v>
      </c>
      <c r="H25" s="21">
        <v>2.17</v>
      </c>
      <c r="I25" s="21">
        <v>3.23</v>
      </c>
      <c r="J25" s="21">
        <v>5.58</v>
      </c>
      <c r="K25" s="21">
        <v>7.35</v>
      </c>
      <c r="L25" s="21">
        <v>4.25</v>
      </c>
      <c r="M25" s="21">
        <v>14.51</v>
      </c>
      <c r="N25" s="21">
        <v>20.83</v>
      </c>
    </row>
    <row r="26" spans="1:14" x14ac:dyDescent="0.25">
      <c r="A26" s="18" t="s">
        <v>23</v>
      </c>
      <c r="B26" s="19">
        <v>14</v>
      </c>
      <c r="C26" s="19">
        <v>20</v>
      </c>
      <c r="D26" s="19">
        <v>24</v>
      </c>
      <c r="E26" s="19">
        <v>21</v>
      </c>
      <c r="F26" s="19">
        <v>26</v>
      </c>
      <c r="G26" s="19">
        <v>28</v>
      </c>
      <c r="H26" s="19">
        <v>24</v>
      </c>
      <c r="I26" s="19">
        <v>43</v>
      </c>
      <c r="J26" s="19">
        <v>66</v>
      </c>
      <c r="K26" s="19">
        <v>74</v>
      </c>
      <c r="L26" s="19">
        <v>98</v>
      </c>
      <c r="M26" s="19">
        <v>177</v>
      </c>
      <c r="N26" s="19">
        <v>194</v>
      </c>
    </row>
    <row r="27" spans="1:14" x14ac:dyDescent="0.25">
      <c r="A27" s="22" t="s">
        <v>24</v>
      </c>
      <c r="B27" s="21">
        <v>5</v>
      </c>
      <c r="C27" s="21">
        <v>4</v>
      </c>
      <c r="D27" s="21">
        <v>4</v>
      </c>
      <c r="E27" s="21">
        <v>3</v>
      </c>
      <c r="F27" s="21">
        <v>3</v>
      </c>
      <c r="G27" s="21">
        <v>3</v>
      </c>
      <c r="H27" s="21">
        <v>3</v>
      </c>
      <c r="I27" s="21">
        <v>18</v>
      </c>
      <c r="J27" s="21">
        <v>25</v>
      </c>
      <c r="K27" s="21">
        <v>26</v>
      </c>
      <c r="L27" s="21">
        <v>27</v>
      </c>
      <c r="M27" s="21">
        <v>43</v>
      </c>
      <c r="N27" s="21">
        <v>43</v>
      </c>
    </row>
    <row r="28" spans="1:14" x14ac:dyDescent="0.25">
      <c r="A28" s="22" t="s">
        <v>25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1</v>
      </c>
      <c r="I28" s="21">
        <v>0</v>
      </c>
      <c r="J28" s="21">
        <v>1</v>
      </c>
      <c r="K28" s="21">
        <v>3</v>
      </c>
      <c r="L28" s="21">
        <v>9</v>
      </c>
      <c r="M28" s="21">
        <v>0</v>
      </c>
      <c r="N28" s="21">
        <v>2</v>
      </c>
    </row>
    <row r="29" spans="1:14" x14ac:dyDescent="0.25">
      <c r="A29" s="22" t="s">
        <v>26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</row>
    <row r="30" spans="1:14" x14ac:dyDescent="0.25">
      <c r="A30" s="18" t="s">
        <v>27</v>
      </c>
      <c r="B30" s="19">
        <v>10</v>
      </c>
      <c r="C30" s="19">
        <v>16</v>
      </c>
      <c r="D30" s="19">
        <v>20</v>
      </c>
      <c r="E30" s="19">
        <v>18</v>
      </c>
      <c r="F30" s="19">
        <v>24</v>
      </c>
      <c r="G30" s="19">
        <v>25</v>
      </c>
      <c r="H30" s="19">
        <v>21</v>
      </c>
      <c r="I30" s="19">
        <v>25</v>
      </c>
      <c r="J30" s="19">
        <v>40</v>
      </c>
      <c r="K30" s="19">
        <v>45</v>
      </c>
      <c r="L30" s="19">
        <v>62</v>
      </c>
      <c r="M30" s="19">
        <v>133</v>
      </c>
      <c r="N30" s="19">
        <v>149</v>
      </c>
    </row>
    <row r="31" spans="1:14" x14ac:dyDescent="0.25">
      <c r="A31" s="20" t="s">
        <v>28</v>
      </c>
      <c r="B31" s="21">
        <v>6</v>
      </c>
      <c r="C31" s="21">
        <v>10</v>
      </c>
      <c r="D31" s="21">
        <v>12</v>
      </c>
      <c r="E31" s="21">
        <v>11</v>
      </c>
      <c r="F31" s="21">
        <v>14</v>
      </c>
      <c r="G31" s="21">
        <v>17</v>
      </c>
      <c r="H31" s="21">
        <v>10</v>
      </c>
      <c r="I31" s="21">
        <v>14</v>
      </c>
      <c r="J31" s="21">
        <v>23</v>
      </c>
      <c r="K31" s="21">
        <v>27</v>
      </c>
      <c r="L31" s="21">
        <v>23</v>
      </c>
      <c r="M31" s="21">
        <v>52</v>
      </c>
      <c r="N31" s="21">
        <v>43</v>
      </c>
    </row>
    <row r="32" spans="1:14" x14ac:dyDescent="0.25">
      <c r="A32" s="20" t="s">
        <v>29</v>
      </c>
      <c r="B32" s="21">
        <v>1</v>
      </c>
      <c r="C32" s="21">
        <v>3</v>
      </c>
      <c r="D32" s="21">
        <v>4</v>
      </c>
      <c r="E32" s="21">
        <v>3</v>
      </c>
      <c r="F32" s="21">
        <v>4</v>
      </c>
      <c r="G32" s="21">
        <v>2</v>
      </c>
      <c r="H32" s="21">
        <v>4</v>
      </c>
      <c r="I32" s="21">
        <v>6</v>
      </c>
      <c r="J32" s="21">
        <v>10</v>
      </c>
      <c r="K32" s="21">
        <v>15</v>
      </c>
      <c r="L32" s="21">
        <v>11</v>
      </c>
      <c r="M32" s="21">
        <v>11</v>
      </c>
      <c r="N32" s="21">
        <v>21</v>
      </c>
    </row>
    <row r="33" spans="1:14" x14ac:dyDescent="0.25">
      <c r="A33" s="20" t="s">
        <v>30</v>
      </c>
      <c r="B33" s="21">
        <v>1</v>
      </c>
      <c r="C33" s="21">
        <v>1</v>
      </c>
      <c r="D33" s="21">
        <v>2</v>
      </c>
      <c r="E33" s="21">
        <v>2</v>
      </c>
      <c r="F33" s="21">
        <v>2</v>
      </c>
      <c r="G33" s="21">
        <v>2</v>
      </c>
      <c r="H33" s="21">
        <v>2</v>
      </c>
      <c r="I33" s="21">
        <v>2</v>
      </c>
      <c r="J33" s="21">
        <v>2</v>
      </c>
      <c r="K33" s="21">
        <v>2</v>
      </c>
      <c r="L33" s="21">
        <v>24</v>
      </c>
      <c r="M33" s="21">
        <v>63</v>
      </c>
      <c r="N33" s="21">
        <v>82</v>
      </c>
    </row>
    <row r="34" spans="1:14" x14ac:dyDescent="0.25">
      <c r="A34" s="20" t="s">
        <v>31</v>
      </c>
      <c r="B34" s="21">
        <v>2</v>
      </c>
      <c r="C34" s="21">
        <v>2</v>
      </c>
      <c r="D34" s="21">
        <v>3</v>
      </c>
      <c r="E34" s="21">
        <v>3</v>
      </c>
      <c r="F34" s="21">
        <v>3</v>
      </c>
      <c r="G34" s="21">
        <v>4</v>
      </c>
      <c r="H34" s="21">
        <v>4</v>
      </c>
      <c r="I34" s="21">
        <v>3</v>
      </c>
      <c r="J34" s="21">
        <v>4</v>
      </c>
      <c r="K34" s="21">
        <v>0</v>
      </c>
      <c r="L34" s="21">
        <v>3</v>
      </c>
      <c r="M34" s="21">
        <v>7</v>
      </c>
      <c r="N34" s="21">
        <v>1</v>
      </c>
    </row>
    <row r="35" spans="1:14" x14ac:dyDescent="0.25">
      <c r="A35" s="20" t="s">
        <v>32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1</v>
      </c>
      <c r="I35" s="21">
        <v>0</v>
      </c>
      <c r="J35" s="21">
        <v>0</v>
      </c>
      <c r="K35" s="21">
        <v>2</v>
      </c>
      <c r="L35" s="21">
        <v>1</v>
      </c>
      <c r="M35" s="21">
        <v>0</v>
      </c>
      <c r="N35" s="21">
        <v>2</v>
      </c>
    </row>
    <row r="36" spans="1:14" x14ac:dyDescent="0.25">
      <c r="A36" s="18" t="s">
        <v>33</v>
      </c>
      <c r="B36" s="19">
        <v>14</v>
      </c>
      <c r="C36" s="19">
        <v>20</v>
      </c>
      <c r="D36" s="19">
        <v>24</v>
      </c>
      <c r="E36" s="19">
        <v>21</v>
      </c>
      <c r="F36" s="19">
        <v>26</v>
      </c>
      <c r="G36" s="19">
        <v>28</v>
      </c>
      <c r="H36" s="19">
        <v>24</v>
      </c>
      <c r="I36" s="19">
        <v>43</v>
      </c>
      <c r="J36" s="19">
        <v>66</v>
      </c>
      <c r="K36" s="19">
        <v>74</v>
      </c>
      <c r="L36" s="19">
        <v>98</v>
      </c>
      <c r="M36" s="19">
        <v>177</v>
      </c>
      <c r="N36" s="19">
        <v>194</v>
      </c>
    </row>
    <row r="38" spans="1:14" ht="23.25" x14ac:dyDescent="0.25">
      <c r="A38" s="14" t="s">
        <v>34</v>
      </c>
    </row>
    <row r="39" spans="1:14" x14ac:dyDescent="0.25">
      <c r="A39" s="16"/>
      <c r="B39" s="17">
        <v>40238</v>
      </c>
      <c r="C39" s="17">
        <v>40603</v>
      </c>
      <c r="D39" s="17">
        <v>40969</v>
      </c>
      <c r="E39" s="17">
        <v>41334</v>
      </c>
      <c r="F39" s="17">
        <v>41699</v>
      </c>
      <c r="G39" s="17">
        <v>42064</v>
      </c>
      <c r="H39" s="17">
        <v>42430</v>
      </c>
      <c r="I39" s="17">
        <v>42795</v>
      </c>
      <c r="J39" s="17">
        <v>43160</v>
      </c>
      <c r="K39" s="17">
        <v>43525</v>
      </c>
      <c r="L39" s="17">
        <v>43891</v>
      </c>
      <c r="M39" s="17">
        <v>44256</v>
      </c>
    </row>
    <row r="40" spans="1:14" x14ac:dyDescent="0.25">
      <c r="A40" s="22" t="s">
        <v>35</v>
      </c>
      <c r="B40" s="21">
        <v>1</v>
      </c>
      <c r="C40" s="21">
        <v>2</v>
      </c>
      <c r="D40" s="21">
        <v>2</v>
      </c>
      <c r="E40" s="21">
        <v>1</v>
      </c>
      <c r="F40" s="21">
        <v>1</v>
      </c>
      <c r="G40" s="21">
        <v>-3</v>
      </c>
      <c r="H40" s="21">
        <v>5</v>
      </c>
      <c r="I40" s="21">
        <v>1</v>
      </c>
      <c r="J40" s="21">
        <v>3</v>
      </c>
      <c r="K40" s="21">
        <v>26</v>
      </c>
      <c r="L40" s="21">
        <v>30</v>
      </c>
      <c r="M40" s="21">
        <v>45</v>
      </c>
    </row>
    <row r="41" spans="1:14" x14ac:dyDescent="0.25">
      <c r="A41" s="22" t="s">
        <v>36</v>
      </c>
      <c r="B41" s="21">
        <v>0</v>
      </c>
      <c r="C41" s="21">
        <v>-1</v>
      </c>
      <c r="D41" s="21">
        <v>-1</v>
      </c>
      <c r="E41" s="21">
        <v>-1</v>
      </c>
      <c r="F41" s="21">
        <v>-1</v>
      </c>
      <c r="G41" s="21">
        <v>-1</v>
      </c>
      <c r="H41" s="21">
        <v>-1</v>
      </c>
      <c r="I41" s="21">
        <v>-4</v>
      </c>
      <c r="J41" s="21">
        <v>-7</v>
      </c>
      <c r="K41" s="21">
        <v>-3</v>
      </c>
      <c r="L41" s="21">
        <v>-8</v>
      </c>
      <c r="M41" s="21">
        <v>-6</v>
      </c>
    </row>
    <row r="42" spans="1:14" x14ac:dyDescent="0.25">
      <c r="A42" s="22" t="s">
        <v>37</v>
      </c>
      <c r="B42" s="21">
        <v>-1</v>
      </c>
      <c r="C42" s="21">
        <v>-1</v>
      </c>
      <c r="D42" s="21">
        <v>-1</v>
      </c>
      <c r="E42" s="21">
        <v>0</v>
      </c>
      <c r="F42" s="21">
        <v>0</v>
      </c>
      <c r="G42" s="21">
        <v>4</v>
      </c>
      <c r="H42" s="21">
        <v>-4</v>
      </c>
      <c r="I42" s="21">
        <v>4</v>
      </c>
      <c r="J42" s="21">
        <v>6</v>
      </c>
      <c r="K42" s="21">
        <v>-20</v>
      </c>
      <c r="L42" s="21">
        <v>2</v>
      </c>
      <c r="M42" s="21">
        <v>-6</v>
      </c>
    </row>
    <row r="43" spans="1:14" x14ac:dyDescent="0.25">
      <c r="A43" s="18" t="s">
        <v>38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2</v>
      </c>
      <c r="K43" s="19">
        <v>2</v>
      </c>
      <c r="L43" s="19">
        <v>23</v>
      </c>
      <c r="M43" s="19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9842-3E4C-4191-B392-CC8A54E7DBA4}">
  <dimension ref="A1:P22"/>
  <sheetViews>
    <sheetView showGridLines="0" tabSelected="1" topLeftCell="A4" workbookViewId="0">
      <selection activeCell="K15" sqref="K14:K15"/>
    </sheetView>
  </sheetViews>
  <sheetFormatPr defaultRowHeight="15" x14ac:dyDescent="0.25"/>
  <cols>
    <col min="1" max="1" width="25" bestFit="1" customWidth="1"/>
  </cols>
  <sheetData>
    <row r="1" spans="1:16" x14ac:dyDescent="0.25">
      <c r="A1" s="30" t="s">
        <v>56</v>
      </c>
      <c r="C1" s="3">
        <f>Input!B2</f>
        <v>40238</v>
      </c>
      <c r="D1" s="3">
        <f>Input!C2</f>
        <v>40603</v>
      </c>
      <c r="E1" s="3">
        <f>Input!D2</f>
        <v>40969</v>
      </c>
      <c r="F1" s="3">
        <f>Input!E2</f>
        <v>41334</v>
      </c>
      <c r="G1" s="3">
        <f>Input!F2</f>
        <v>41699</v>
      </c>
      <c r="H1" s="3">
        <f>Input!G2</f>
        <v>42064</v>
      </c>
      <c r="I1" s="3">
        <f>Input!H2</f>
        <v>42430</v>
      </c>
      <c r="J1" s="3">
        <f>Input!I2</f>
        <v>42795</v>
      </c>
      <c r="K1" s="26">
        <f>Input!J2</f>
        <v>43160</v>
      </c>
      <c r="L1" s="26">
        <f>Input!K2</f>
        <v>43525</v>
      </c>
      <c r="M1" s="26">
        <f>Input!L2</f>
        <v>43891</v>
      </c>
      <c r="N1" s="26">
        <f>Input!M2</f>
        <v>44256</v>
      </c>
      <c r="P1" t="s">
        <v>57</v>
      </c>
    </row>
    <row r="2" spans="1:16" x14ac:dyDescent="0.25">
      <c r="A2" t="s">
        <v>39</v>
      </c>
      <c r="D2" s="23">
        <f>Input!C3/Input!B3-1</f>
        <v>0.31034482758620685</v>
      </c>
      <c r="E2" s="23">
        <f>Input!D3/Input!C3-1</f>
        <v>0.28947368421052633</v>
      </c>
      <c r="F2" s="23">
        <f>Input!E3/Input!D3-1</f>
        <v>4.081632653061229E-2</v>
      </c>
      <c r="G2" s="23">
        <f>Input!F3/Input!E3-1</f>
        <v>0.11764705882352944</v>
      </c>
      <c r="H2" s="23">
        <f>Input!G3/Input!F3-1</f>
        <v>-7.0175438596491224E-2</v>
      </c>
      <c r="I2" s="23">
        <f>Input!H3/Input!G3-1</f>
        <v>5.6603773584905648E-2</v>
      </c>
      <c r="J2" s="23">
        <f>Input!I3/Input!H3-1</f>
        <v>5.3571428571428603E-2</v>
      </c>
      <c r="K2" s="27">
        <f>Input!J3/Input!I3-1</f>
        <v>0.94915254237288127</v>
      </c>
      <c r="L2" s="27">
        <f>Input!K3/Input!J3-1</f>
        <v>0.63478260869565228</v>
      </c>
      <c r="M2" s="27">
        <f>Input!L3/Input!K3-1</f>
        <v>7.9787234042553168E-2</v>
      </c>
      <c r="N2" s="27">
        <f>Input!M3/Input!L3-1</f>
        <v>-9.3596059113300489E-2</v>
      </c>
    </row>
    <row r="3" spans="1:16" x14ac:dyDescent="0.25">
      <c r="A3" t="s">
        <v>40</v>
      </c>
      <c r="C3" s="10">
        <f>Input!B6</f>
        <v>0.12</v>
      </c>
      <c r="D3" s="10">
        <f>Input!C6</f>
        <v>0.09</v>
      </c>
      <c r="E3" s="10">
        <f>Input!D6</f>
        <v>0.04</v>
      </c>
      <c r="F3" s="10">
        <f>Input!E6</f>
        <v>0.09</v>
      </c>
      <c r="G3" s="10">
        <f>Input!F6</f>
        <v>0.12</v>
      </c>
      <c r="H3" s="10">
        <f>Input!G6</f>
        <v>0.04</v>
      </c>
      <c r="I3" s="10">
        <f>Input!H6</f>
        <v>0.05</v>
      </c>
      <c r="J3" s="10">
        <f>Input!I6</f>
        <v>0.11</v>
      </c>
      <c r="K3" s="28">
        <f>Input!J6</f>
        <v>0.22</v>
      </c>
      <c r="L3" s="28">
        <f>Input!K6</f>
        <v>0.23</v>
      </c>
      <c r="M3" s="28">
        <f>Input!L6</f>
        <v>0.18</v>
      </c>
      <c r="N3" s="28">
        <f>Input!M6</f>
        <v>0.44</v>
      </c>
    </row>
    <row r="4" spans="1:16" x14ac:dyDescent="0.25">
      <c r="A4" t="s">
        <v>41</v>
      </c>
      <c r="C4" s="23">
        <f>Input!B12/Input!B3</f>
        <v>3.4482758620689655E-2</v>
      </c>
      <c r="D4" s="23">
        <f>Input!C12/Input!C3</f>
        <v>2.6315789473684209E-2</v>
      </c>
      <c r="E4" s="23">
        <f>Input!D12/Input!D3</f>
        <v>0</v>
      </c>
      <c r="F4" s="23">
        <f>Input!E12/Input!E3</f>
        <v>1.9607843137254902E-2</v>
      </c>
      <c r="G4" s="23">
        <f>Input!F12/Input!F3</f>
        <v>5.2631578947368418E-2</v>
      </c>
      <c r="H4" s="23">
        <f>Input!G12/Input!G3</f>
        <v>0</v>
      </c>
      <c r="I4" s="23">
        <f>Input!H12/Input!H3</f>
        <v>1.7857142857142856E-2</v>
      </c>
      <c r="J4" s="23">
        <f>Input!I12/Input!I3</f>
        <v>5.0847457627118647E-2</v>
      </c>
      <c r="K4" s="27">
        <f>Input!J12/Input!J3</f>
        <v>0.13043478260869565</v>
      </c>
      <c r="L4" s="27">
        <f>Input!K12/Input!K3</f>
        <v>0.14893617021276595</v>
      </c>
      <c r="M4" s="27">
        <f>Input!L12/Input!L3</f>
        <v>0.12807881773399016</v>
      </c>
      <c r="N4" s="27">
        <f>Input!M12/Input!M3</f>
        <v>0.34239130434782611</v>
      </c>
    </row>
    <row r="6" spans="1:16" x14ac:dyDescent="0.25">
      <c r="A6" t="s">
        <v>42</v>
      </c>
      <c r="C6" s="25">
        <f>Input!B3/Input!B27</f>
        <v>5.8</v>
      </c>
      <c r="D6" s="25">
        <f>Input!C3/Input!C27</f>
        <v>9.5</v>
      </c>
      <c r="E6" s="25">
        <f>Input!D3/Input!D27</f>
        <v>12.25</v>
      </c>
      <c r="F6" s="25">
        <f>Input!E3/Input!E27</f>
        <v>17</v>
      </c>
      <c r="G6" s="25">
        <f>Input!F3/Input!F27</f>
        <v>19</v>
      </c>
      <c r="H6" s="25">
        <f>Input!G3/Input!G27</f>
        <v>17.666666666666668</v>
      </c>
      <c r="I6" s="25">
        <f>Input!H3/Input!H27</f>
        <v>18.666666666666668</v>
      </c>
      <c r="J6" s="25">
        <f>Input!I3/Input!I27</f>
        <v>3.2777777777777777</v>
      </c>
      <c r="K6" s="25">
        <f>Input!J3/Input!J27</f>
        <v>4.5999999999999996</v>
      </c>
      <c r="L6" s="25">
        <f>Input!K3/Input!K27</f>
        <v>7.2307692307692308</v>
      </c>
      <c r="M6" s="25">
        <f>Input!L3/Input!L27</f>
        <v>7.5185185185185182</v>
      </c>
      <c r="N6" s="25">
        <f>Input!M3/Input!M27</f>
        <v>4.2790697674418601</v>
      </c>
      <c r="P6" t="s">
        <v>58</v>
      </c>
    </row>
    <row r="7" spans="1:16" x14ac:dyDescent="0.25">
      <c r="A7" t="s">
        <v>43</v>
      </c>
      <c r="C7">
        <f>(Input!B31+Input!B32+Input!B34+Input!B35)-(Input!B23+Input!B24+Input!B25)</f>
        <v>4.0199999999999996</v>
      </c>
      <c r="D7">
        <f>(Input!C31+Input!C32+Input!C34+Input!C35)-(Input!C23+Input!C24+Input!C25)</f>
        <v>8.67</v>
      </c>
      <c r="E7">
        <f>(Input!D31+Input!D32+Input!D34+Input!D35)-(Input!D23+Input!D24+Input!D25)</f>
        <v>11.89</v>
      </c>
      <c r="F7">
        <f>(Input!E31+Input!E32+Input!E34+Input!E35)-(Input!E23+Input!E24+Input!E25)</f>
        <v>12.73</v>
      </c>
      <c r="G7">
        <f>(Input!F31+Input!F32+Input!F34+Input!F35)-(Input!F23+Input!F24+Input!F25)</f>
        <v>15.32</v>
      </c>
      <c r="H7">
        <f>(Input!G31+Input!G32+Input!G34+Input!G35)-(Input!G23+Input!G24+Input!G25)</f>
        <v>20.22</v>
      </c>
      <c r="I7">
        <f>(Input!H31+Input!H32+Input!H34+Input!H35)-(Input!H23+Input!H24+Input!H25)</f>
        <v>15.780000000000001</v>
      </c>
      <c r="J7">
        <f>(Input!I31+Input!I32+Input!I34+Input!I35)-(Input!I23+Input!I24+Input!I25)</f>
        <v>18.55</v>
      </c>
      <c r="K7">
        <f>(Input!J31+Input!J32+Input!J34+Input!J35)-(Input!J23+Input!J24+Input!J25)</f>
        <v>30.14</v>
      </c>
      <c r="L7">
        <f>(Input!K31+Input!K32+Input!K34+Input!K35)-(Input!K23+Input!K24+Input!K25)</f>
        <v>36.44</v>
      </c>
      <c r="M7">
        <f>(Input!L31+Input!L32+Input!L34+Input!L35)-(Input!L23+Input!L24+Input!L25)</f>
        <v>32.6</v>
      </c>
      <c r="N7">
        <f>(Input!M31+Input!M32+Input!M34+Input!M35)-(Input!M23+Input!M24+Input!M25)</f>
        <v>49.3</v>
      </c>
    </row>
    <row r="8" spans="1:16" x14ac:dyDescent="0.25">
      <c r="A8" t="s">
        <v>54</v>
      </c>
      <c r="C8" s="23">
        <f>C7/Input!B3</f>
        <v>0.13862068965517241</v>
      </c>
      <c r="D8" s="23">
        <f>D7/Input!C3</f>
        <v>0.22815789473684212</v>
      </c>
      <c r="E8" s="23">
        <f>E7/Input!D3</f>
        <v>0.24265306122448982</v>
      </c>
      <c r="F8" s="23">
        <f>F7/Input!E3</f>
        <v>0.2496078431372549</v>
      </c>
      <c r="G8" s="23">
        <f>G7/Input!F3</f>
        <v>0.26877192982456138</v>
      </c>
      <c r="H8" s="23">
        <f>H7/Input!G3</f>
        <v>0.38150943396226411</v>
      </c>
      <c r="I8" s="23">
        <f>I7/Input!H3</f>
        <v>0.28178571428571431</v>
      </c>
      <c r="J8" s="23">
        <f>J7/Input!I3</f>
        <v>0.31440677966101699</v>
      </c>
      <c r="K8" s="23">
        <f>K7/Input!J3</f>
        <v>0.26208695652173913</v>
      </c>
      <c r="L8" s="23">
        <f>L7/Input!K3</f>
        <v>0.19382978723404254</v>
      </c>
      <c r="M8" s="23">
        <f>M7/Input!L3</f>
        <v>0.16059113300492611</v>
      </c>
      <c r="N8" s="23">
        <f>N7/Input!M3</f>
        <v>0.26793478260869563</v>
      </c>
    </row>
    <row r="9" spans="1:16" x14ac:dyDescent="0.25">
      <c r="A9" t="s">
        <v>44</v>
      </c>
      <c r="C9" s="24">
        <f>365/(Input!B3/AVERAGE(Input!A32,Input!B32))</f>
        <v>12.586206896551724</v>
      </c>
      <c r="D9" s="24">
        <f>365/(Input!C3/AVERAGE(Input!B32,Input!C32))</f>
        <v>19.210526315789473</v>
      </c>
      <c r="E9" s="24">
        <f>365/(Input!D3/AVERAGE(Input!C32,Input!D32))</f>
        <v>26.071428571428573</v>
      </c>
      <c r="F9" s="24">
        <f>365/(Input!E3/AVERAGE(Input!D32,Input!E32))</f>
        <v>25.049019607843139</v>
      </c>
      <c r="G9" s="24">
        <f>365/(Input!F3/AVERAGE(Input!E32,Input!F32))</f>
        <v>22.412280701754387</v>
      </c>
      <c r="H9" s="24">
        <f>365/(Input!G3/AVERAGE(Input!F32,Input!G32))</f>
        <v>20.660377358490564</v>
      </c>
      <c r="I9" s="24">
        <f>365/(Input!H3/AVERAGE(Input!G32,Input!H32))</f>
        <v>19.553571428571427</v>
      </c>
      <c r="J9" s="24">
        <f>365/(Input!I3/AVERAGE(Input!H32,Input!I32))</f>
        <v>30.932203389830505</v>
      </c>
      <c r="K9" s="24">
        <f>365/(Input!J3/AVERAGE(Input!I32,Input!J32))</f>
        <v>25.391304347826086</v>
      </c>
      <c r="L9" s="24">
        <f>365/(Input!K3/AVERAGE(Input!J32,Input!K32))</f>
        <v>24.268617021276597</v>
      </c>
      <c r="M9" s="24">
        <f>365/(Input!L3/AVERAGE(Input!K32,Input!L32))</f>
        <v>23.374384236453203</v>
      </c>
      <c r="N9" s="24">
        <f>365/(Input!M3/AVERAGE(Input!L32,Input!M32))</f>
        <v>21.820652173913043</v>
      </c>
    </row>
    <row r="10" spans="1:16" x14ac:dyDescent="0.25">
      <c r="A10" t="s">
        <v>45</v>
      </c>
      <c r="C10" s="24">
        <f>365/(Input!B3/AVERAGE(Input!B31,Input!A31))</f>
        <v>75.517241379310349</v>
      </c>
      <c r="D10" s="24">
        <f>365/(Input!C3/AVERAGE(Input!C31,Input!B31))</f>
        <v>76.84210526315789</v>
      </c>
      <c r="E10" s="24">
        <f>365/(Input!D3/AVERAGE(Input!D31,Input!C31))</f>
        <v>81.938775510204096</v>
      </c>
      <c r="F10" s="24">
        <f>365/(Input!E3/AVERAGE(Input!E31,Input!D31))</f>
        <v>82.303921568627445</v>
      </c>
      <c r="G10" s="24">
        <f>365/(Input!F3/AVERAGE(Input!F31,Input!E31))</f>
        <v>80.043859649122808</v>
      </c>
      <c r="H10" s="24">
        <f>365/(Input!G3/AVERAGE(Input!G31,Input!F31))</f>
        <v>106.74528301886792</v>
      </c>
      <c r="I10" s="24">
        <f>365/(Input!H3/AVERAGE(Input!H31,Input!G31))</f>
        <v>87.991071428571431</v>
      </c>
      <c r="J10" s="24">
        <f>365/(Input!I3/AVERAGE(Input!I31,Input!H31))</f>
        <v>74.237288135593218</v>
      </c>
      <c r="K10" s="24">
        <f>365/(Input!J3/AVERAGE(Input!J31,Input!I31))</f>
        <v>58.717391304347828</v>
      </c>
      <c r="L10" s="24">
        <f>365/(Input!K3/AVERAGE(Input!K31,Input!J31))</f>
        <v>48.537234042553195</v>
      </c>
      <c r="M10" s="24">
        <f>365/(Input!L3/AVERAGE(Input!L31,Input!K31))</f>
        <v>44.950738916256164</v>
      </c>
      <c r="N10" s="24">
        <f>365/(Input!M3/AVERAGE(Input!M31,Input!L31))</f>
        <v>74.388586956521749</v>
      </c>
    </row>
    <row r="11" spans="1:16" x14ac:dyDescent="0.25">
      <c r="A11" t="s">
        <v>46</v>
      </c>
      <c r="C11" s="24">
        <f>(365/Input!B3/AVERAGE(Input!B23,Input!A23))</f>
        <v>4.9357674104124412</v>
      </c>
      <c r="D11" s="24">
        <f>(365/Input!C3/AVERAGE(Input!C23,Input!B23))</f>
        <v>3.4801678108314267</v>
      </c>
      <c r="E11" s="24">
        <f>(365/Input!D3/AVERAGE(Input!D23,Input!C23))</f>
        <v>1.846091596489897</v>
      </c>
      <c r="F11" s="24">
        <f>(365/Input!E3/AVERAGE(Input!E23,Input!D23))</f>
        <v>2.3161368107113396</v>
      </c>
      <c r="G11" s="24">
        <f>(365/Input!F3/AVERAGE(Input!F23,Input!E23))</f>
        <v>2.9714657874384334</v>
      </c>
      <c r="H11" s="24">
        <f>(365/Input!G3/AVERAGE(Input!G23,Input!F23))</f>
        <v>3.0744609164420482</v>
      </c>
      <c r="I11" s="24">
        <f>(365/Input!H3/AVERAGE(Input!H23,Input!G23))</f>
        <v>5.6677018633540381</v>
      </c>
      <c r="J11" s="24">
        <f>(365/Input!I3/AVERAGE(Input!I23,Input!H23))</f>
        <v>5.4506085268423803</v>
      </c>
      <c r="K11" s="24">
        <f>(365/Input!J3/AVERAGE(Input!J23,Input!I23))</f>
        <v>2.5391304347826087</v>
      </c>
      <c r="L11" s="24">
        <f>(365/Input!K3/AVERAGE(Input!K23,Input!J23))</f>
        <v>2.8342910389812079</v>
      </c>
      <c r="M11" s="24">
        <f>(365/Input!L3/AVERAGE(Input!L23,Input!K23))</f>
        <v>3.1000509597418033</v>
      </c>
      <c r="N11" s="24">
        <f>(365/Input!M3/AVERAGE(Input!M23,Input!L23))</f>
        <v>0.55410493077483602</v>
      </c>
    </row>
    <row r="12" spans="1:16" x14ac:dyDescent="0.25">
      <c r="A12" t="s">
        <v>47</v>
      </c>
      <c r="C12" s="23">
        <f>(Input!B21/SUM(Input!B19:B21))</f>
        <v>0.55555555555555558</v>
      </c>
      <c r="D12" s="23">
        <f>(Input!C21/SUM(Input!C19:C21))</f>
        <v>0.61538461538461542</v>
      </c>
      <c r="E12" s="23">
        <f>(Input!D21/SUM(Input!D19:D21))</f>
        <v>0.70588235294117652</v>
      </c>
      <c r="F12" s="23">
        <f>(Input!E21/SUM(Input!E19:E21))</f>
        <v>0.70588235294117652</v>
      </c>
      <c r="G12" s="23">
        <f>(Input!F21/SUM(Input!F19:F21))</f>
        <v>0.65</v>
      </c>
      <c r="H12" s="23">
        <f>(Input!G21/SUM(Input!G19:G21))</f>
        <v>0.72</v>
      </c>
      <c r="I12" s="23">
        <f>(Input!H21/SUM(Input!H19:H21))</f>
        <v>0.66666666666666663</v>
      </c>
      <c r="J12" s="23">
        <f>(Input!I21/SUM(Input!I19:I21))</f>
        <v>0.46153846153846156</v>
      </c>
      <c r="K12" s="23">
        <f>(Input!J21/SUM(Input!J19:J21))</f>
        <v>0.4</v>
      </c>
      <c r="L12" s="23">
        <f>(Input!K21/SUM(Input!K19:K21))</f>
        <v>0</v>
      </c>
      <c r="M12" s="23">
        <f>(Input!L21/SUM(Input!L19:L21))</f>
        <v>0</v>
      </c>
      <c r="N12" s="23">
        <f>(Input!M21/SUM(Input!M19:M21))</f>
        <v>0</v>
      </c>
    </row>
    <row r="14" spans="1:16" x14ac:dyDescent="0.25">
      <c r="A14" t="s">
        <v>48</v>
      </c>
      <c r="C14">
        <f>Input!B40</f>
        <v>1</v>
      </c>
      <c r="D14">
        <f>Input!C40</f>
        <v>2</v>
      </c>
      <c r="E14">
        <f>Input!D40</f>
        <v>2</v>
      </c>
      <c r="F14">
        <f>Input!E40</f>
        <v>1</v>
      </c>
      <c r="G14">
        <f>Input!F40</f>
        <v>1</v>
      </c>
      <c r="H14">
        <f>Input!G40</f>
        <v>-3</v>
      </c>
      <c r="I14">
        <f>Input!H40</f>
        <v>5</v>
      </c>
      <c r="J14">
        <f>Input!I40</f>
        <v>1</v>
      </c>
      <c r="K14">
        <f>Input!J40</f>
        <v>3</v>
      </c>
      <c r="L14">
        <f>Input!K40</f>
        <v>26</v>
      </c>
      <c r="M14">
        <f>Input!L40</f>
        <v>30</v>
      </c>
      <c r="N14">
        <f>Input!M40</f>
        <v>45</v>
      </c>
      <c r="P14" t="s">
        <v>59</v>
      </c>
    </row>
    <row r="15" spans="1:16" x14ac:dyDescent="0.25">
      <c r="A15" t="s">
        <v>11</v>
      </c>
      <c r="C15">
        <f>Input!B12</f>
        <v>1</v>
      </c>
      <c r="D15">
        <f>Input!C12</f>
        <v>1</v>
      </c>
      <c r="E15">
        <f>Input!D12</f>
        <v>0</v>
      </c>
      <c r="F15">
        <f>Input!E12</f>
        <v>1</v>
      </c>
      <c r="G15">
        <f>Input!F12</f>
        <v>3</v>
      </c>
      <c r="H15">
        <f>Input!G12</f>
        <v>0</v>
      </c>
      <c r="I15">
        <f>Input!H12</f>
        <v>1</v>
      </c>
      <c r="J15">
        <f>Input!I12</f>
        <v>3</v>
      </c>
      <c r="K15">
        <f>Input!J12</f>
        <v>15</v>
      </c>
      <c r="L15">
        <f>Input!K12</f>
        <v>28</v>
      </c>
      <c r="M15">
        <f>Input!L12</f>
        <v>26</v>
      </c>
      <c r="N15">
        <f>Input!M12</f>
        <v>63</v>
      </c>
    </row>
    <row r="16" spans="1:16" x14ac:dyDescent="0.25">
      <c r="A16" t="s">
        <v>49</v>
      </c>
      <c r="C16">
        <f>Input!B41</f>
        <v>0</v>
      </c>
      <c r="D16">
        <f>Input!C41</f>
        <v>-1</v>
      </c>
      <c r="E16">
        <f>Input!D41</f>
        <v>-1</v>
      </c>
      <c r="F16">
        <f>Input!E41</f>
        <v>-1</v>
      </c>
      <c r="G16">
        <f>Input!F41</f>
        <v>-1</v>
      </c>
      <c r="H16">
        <f>Input!G41</f>
        <v>-1</v>
      </c>
      <c r="I16">
        <f>Input!H41</f>
        <v>-1</v>
      </c>
      <c r="J16">
        <f>Input!I41</f>
        <v>-4</v>
      </c>
      <c r="K16">
        <f>Input!J41</f>
        <v>-7</v>
      </c>
      <c r="L16">
        <f>Input!K41</f>
        <v>-3</v>
      </c>
      <c r="M16">
        <f>Input!L41</f>
        <v>-8</v>
      </c>
      <c r="N16">
        <f>Input!M41</f>
        <v>-6</v>
      </c>
    </row>
    <row r="17" spans="1:14" x14ac:dyDescent="0.25">
      <c r="A17" t="s">
        <v>50</v>
      </c>
      <c r="C17">
        <f>Input!B42</f>
        <v>-1</v>
      </c>
      <c r="D17">
        <f>Input!C42</f>
        <v>-1</v>
      </c>
      <c r="E17">
        <f>Input!D42</f>
        <v>-1</v>
      </c>
      <c r="F17">
        <f>Input!E42</f>
        <v>0</v>
      </c>
      <c r="G17">
        <f>Input!F42</f>
        <v>0</v>
      </c>
      <c r="H17">
        <f>Input!G42</f>
        <v>4</v>
      </c>
      <c r="I17">
        <f>Input!H42</f>
        <v>-4</v>
      </c>
      <c r="J17">
        <f>Input!I42</f>
        <v>4</v>
      </c>
      <c r="K17">
        <f>Input!J42</f>
        <v>6</v>
      </c>
      <c r="L17">
        <f>Input!K42</f>
        <v>-20</v>
      </c>
      <c r="M17">
        <f>Input!L42</f>
        <v>2</v>
      </c>
      <c r="N17">
        <f>Input!M42</f>
        <v>-6</v>
      </c>
    </row>
    <row r="18" spans="1:14" x14ac:dyDescent="0.25">
      <c r="A18" t="s">
        <v>55</v>
      </c>
      <c r="C18">
        <f>C14+B18</f>
        <v>1</v>
      </c>
      <c r="D18">
        <f t="shared" ref="D18:N18" si="0">D14+C18</f>
        <v>3</v>
      </c>
      <c r="E18">
        <f t="shared" si="0"/>
        <v>5</v>
      </c>
      <c r="F18">
        <f t="shared" si="0"/>
        <v>6</v>
      </c>
      <c r="G18">
        <f t="shared" si="0"/>
        <v>7</v>
      </c>
      <c r="H18">
        <f t="shared" si="0"/>
        <v>4</v>
      </c>
      <c r="I18">
        <f t="shared" si="0"/>
        <v>9</v>
      </c>
      <c r="J18">
        <f t="shared" si="0"/>
        <v>10</v>
      </c>
      <c r="K18">
        <f t="shared" si="0"/>
        <v>13</v>
      </c>
      <c r="L18">
        <f t="shared" si="0"/>
        <v>39</v>
      </c>
      <c r="M18">
        <f t="shared" si="0"/>
        <v>69</v>
      </c>
      <c r="N18">
        <f t="shared" si="0"/>
        <v>114</v>
      </c>
    </row>
    <row r="19" spans="1:14" x14ac:dyDescent="0.25">
      <c r="A19" t="s">
        <v>51</v>
      </c>
      <c r="C19">
        <f>C15+B19</f>
        <v>1</v>
      </c>
      <c r="D19">
        <f t="shared" ref="D19:N19" si="1">D15+C19</f>
        <v>2</v>
      </c>
      <c r="E19">
        <f t="shared" si="1"/>
        <v>2</v>
      </c>
      <c r="F19">
        <f t="shared" si="1"/>
        <v>3</v>
      </c>
      <c r="G19">
        <f t="shared" si="1"/>
        <v>6</v>
      </c>
      <c r="H19">
        <f t="shared" si="1"/>
        <v>6</v>
      </c>
      <c r="I19">
        <f t="shared" si="1"/>
        <v>7</v>
      </c>
      <c r="J19">
        <f t="shared" si="1"/>
        <v>10</v>
      </c>
      <c r="K19">
        <f t="shared" si="1"/>
        <v>25</v>
      </c>
      <c r="L19">
        <f t="shared" si="1"/>
        <v>53</v>
      </c>
      <c r="M19">
        <f t="shared" si="1"/>
        <v>79</v>
      </c>
      <c r="N19">
        <f t="shared" si="1"/>
        <v>142</v>
      </c>
    </row>
    <row r="21" spans="1:14" x14ac:dyDescent="0.25">
      <c r="A21" t="s">
        <v>52</v>
      </c>
      <c r="C21" s="23">
        <f>(Input!B5-Input!B9)*(1-Input!B11)/SUM(Input!B19:B21)</f>
        <v>0.13666666666666666</v>
      </c>
      <c r="D21" s="23">
        <f>(Input!C5-Input!C9)*(1-Input!C11)/SUM(Input!C19:C21)</f>
        <v>0.10461538461538461</v>
      </c>
      <c r="E21" s="23">
        <f>(Input!D5-Input!D9)*(1-Input!D11)/SUM(Input!D19:D21)</f>
        <v>4.9411764705882349E-2</v>
      </c>
      <c r="F21" s="23">
        <f>(Input!E5-Input!E9)*(1-Input!E11)/SUM(Input!E19:E21)</f>
        <v>0.15058823529411766</v>
      </c>
      <c r="G21" s="23">
        <f>(Input!F5-Input!F9)*(1-Input!F11)/SUM(Input!F19:F21)</f>
        <v>0.189</v>
      </c>
      <c r="H21" s="23">
        <f>(Input!G5-Input!G9)*(1-Input!G11)/SUM(Input!G19:G21)</f>
        <v>5.5999999999999994E-2</v>
      </c>
      <c r="I21" s="23">
        <f>(Input!H5-Input!H9)*(1-Input!H11)/SUM(Input!H19:H21)</f>
        <v>9.571428571428571E-2</v>
      </c>
      <c r="J21" s="23">
        <f>(Input!I5-Input!I9)*(1-Input!I11)/SUM(Input!I19:I21)</f>
        <v>8.3333333333333329E-2</v>
      </c>
      <c r="K21" s="29">
        <f>(Input!J5-Input!J9)*(1-Input!J11)/SUM(Input!J19:J21)</f>
        <v>0.26399999999999996</v>
      </c>
      <c r="L21" s="29">
        <f>(Input!K5-Input!K9)*(1-Input!K11)/SUM(Input!K19:K21)</f>
        <v>0.44954545454545453</v>
      </c>
      <c r="M21" s="29">
        <f>(Input!L5-Input!L9)*(1-Input!L11)/SUM(Input!L19:L21)</f>
        <v>0.28956521739130436</v>
      </c>
      <c r="N21" s="29">
        <f>(Input!M5-Input!M9)*(1-Input!M11)/SUM(Input!M19:M21)</f>
        <v>0.38974358974358975</v>
      </c>
    </row>
    <row r="22" spans="1:14" x14ac:dyDescent="0.25">
      <c r="A22" t="s">
        <v>53</v>
      </c>
      <c r="C22" s="23">
        <f>Input!B12/SUM(Input!B19:B20)</f>
        <v>0.25</v>
      </c>
      <c r="D22" s="23">
        <f>Input!C12/SUM(Input!C19:C20)</f>
        <v>0.2</v>
      </c>
      <c r="E22" s="23">
        <f>Input!D12/SUM(Input!D19:D20)</f>
        <v>0</v>
      </c>
      <c r="F22" s="23">
        <f>Input!E12/SUM(Input!E19:E20)</f>
        <v>0.2</v>
      </c>
      <c r="G22" s="23">
        <f>Input!F12/SUM(Input!F19:F20)</f>
        <v>0.42857142857142855</v>
      </c>
      <c r="H22" s="23">
        <f>Input!G12/SUM(Input!G19:G20)</f>
        <v>0</v>
      </c>
      <c r="I22" s="23">
        <f>Input!H12/SUM(Input!H19:H20)</f>
        <v>0.14285714285714285</v>
      </c>
      <c r="J22" s="23">
        <f>Input!I12/SUM(Input!I19:I20)</f>
        <v>0.14285714285714285</v>
      </c>
      <c r="K22" s="29">
        <f>Input!J12/SUM(Input!J19:J20)</f>
        <v>0.41666666666666669</v>
      </c>
      <c r="L22" s="29">
        <f>Input!K12/SUM(Input!K19:K20)</f>
        <v>0.42424242424242425</v>
      </c>
      <c r="M22" s="29">
        <f>Input!L12/SUM(Input!L19:L20)</f>
        <v>0.28260869565217389</v>
      </c>
      <c r="N22" s="29">
        <f>Input!M12/SUM(Input!M19:M20)</f>
        <v>0.40384615384615385</v>
      </c>
    </row>
  </sheetData>
  <pageMargins left="0.7" right="0.7" top="0.75" bottom="0.75" header="0.3" footer="0.3"/>
  <ignoredErrors>
    <ignoredError sqref="C12:N12 C21:N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SHITTU</dc:creator>
  <cp:lastModifiedBy>HP</cp:lastModifiedBy>
  <dcterms:created xsi:type="dcterms:W3CDTF">2022-03-22T18:35:13Z</dcterms:created>
  <dcterms:modified xsi:type="dcterms:W3CDTF">2022-03-23T12:53:03Z</dcterms:modified>
</cp:coreProperties>
</file>