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7.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8.xml" ContentType="application/vnd.openxmlformats-officedocument.spreadsheetml.pivotTable+xml"/>
  <Override PartName="/xl/tables/table8.xml" ContentType="application/vnd.openxmlformats-officedocument.spreadsheetml.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THOMAS ABUI\Desktop\Thomas backup\document\"/>
    </mc:Choice>
  </mc:AlternateContent>
  <xr:revisionPtr revIDLastSave="0" documentId="13_ncr:1_{5D1D52FF-758A-4C7F-A87B-BA937D80B054}" xr6:coauthVersionLast="47" xr6:coauthVersionMax="47" xr10:uidLastSave="{00000000-0000-0000-0000-000000000000}"/>
  <bookViews>
    <workbookView xWindow="-120" yWindow="-120" windowWidth="20730" windowHeight="11160" activeTab="13" xr2:uid="{335DF198-5284-4913-8047-5DAEF71D6E51}"/>
  </bookViews>
  <sheets>
    <sheet name="Questions" sheetId="8" r:id="rId1"/>
    <sheet name="Data" sheetId="1" r:id="rId2"/>
    <sheet name="Sheet20" sheetId="20" state="hidden" r:id="rId3"/>
    <sheet name="Sheet19" sheetId="19" state="hidden" r:id="rId4"/>
    <sheet name="Analysis" sheetId="3" r:id="rId5"/>
    <sheet name="1" sheetId="21" r:id="rId6"/>
    <sheet name="2" sheetId="9" r:id="rId7"/>
    <sheet name="3" sheetId="10" r:id="rId8"/>
    <sheet name="4" sheetId="11" r:id="rId9"/>
    <sheet name="5" sheetId="12" r:id="rId10"/>
    <sheet name="6" sheetId="13" r:id="rId11"/>
    <sheet name="7" sheetId="14" r:id="rId12"/>
    <sheet name="8" sheetId="15" r:id="rId13"/>
    <sheet name="9" sheetId="16" r:id="rId14"/>
  </sheets>
  <definedNames>
    <definedName name="_xlnm._FilterDatabase" localSheetId="6" hidden="1">'2'!$B$5:$F$211</definedName>
    <definedName name="Slicer_Geography">#N/A</definedName>
  </definedNames>
  <calcPr calcId="191029"/>
  <pivotCaches>
    <pivotCache cacheId="1" r:id="rId15"/>
  </pivotCaches>
  <extLs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40" i="9" l="1"/>
  <c r="F639" i="9"/>
  <c r="F638" i="9"/>
  <c r="F637" i="9"/>
  <c r="F636" i="9"/>
  <c r="F635" i="9"/>
  <c r="F641" i="9" s="1"/>
  <c r="D10" i="3" l="1"/>
  <c r="E10" i="3"/>
  <c r="D11" i="3"/>
  <c r="E11" i="3"/>
  <c r="G11" i="3" s="1"/>
  <c r="D12" i="3"/>
  <c r="E12" i="3"/>
  <c r="D13" i="3"/>
  <c r="E13" i="3"/>
  <c r="D14" i="3"/>
  <c r="E14" i="3"/>
  <c r="D15" i="3"/>
  <c r="E15" i="3"/>
  <c r="G15" i="3" s="1"/>
  <c r="D16" i="3"/>
  <c r="E16" i="3"/>
  <c r="D17" i="3"/>
  <c r="E17" i="3"/>
  <c r="D18" i="3"/>
  <c r="E18" i="3"/>
  <c r="D19" i="3"/>
  <c r="E19" i="3"/>
  <c r="G19" i="3" s="1"/>
  <c r="D20" i="3"/>
  <c r="E20" i="3"/>
  <c r="D21" i="3"/>
  <c r="E21" i="3"/>
  <c r="D22" i="3"/>
  <c r="E22" i="3"/>
  <c r="D23" i="3"/>
  <c r="E23" i="3"/>
  <c r="G23" i="3" s="1"/>
  <c r="D24" i="3"/>
  <c r="E24" i="3"/>
  <c r="D25" i="3"/>
  <c r="E25" i="3"/>
  <c r="D26" i="3"/>
  <c r="E26" i="3"/>
  <c r="D27" i="3"/>
  <c r="E27" i="3"/>
  <c r="G27" i="3" s="1"/>
  <c r="D28" i="3"/>
  <c r="E28" i="3"/>
  <c r="D29" i="3"/>
  <c r="E29" i="3"/>
  <c r="D30" i="3"/>
  <c r="E30" i="3"/>
  <c r="D31" i="3"/>
  <c r="E31" i="3"/>
  <c r="G31" i="3" s="1"/>
  <c r="D32" i="3"/>
  <c r="E32" i="3"/>
  <c r="D33" i="3"/>
  <c r="E33" i="3"/>
  <c r="D34" i="3"/>
  <c r="E34" i="3"/>
  <c r="D35" i="3"/>
  <c r="E35" i="3"/>
  <c r="G35" i="3" s="1"/>
  <c r="D36" i="3"/>
  <c r="E36" i="3"/>
  <c r="D37" i="3"/>
  <c r="E37" i="3"/>
  <c r="D38" i="3"/>
  <c r="E38" i="3"/>
  <c r="D39" i="3"/>
  <c r="E39" i="3"/>
  <c r="G39" i="3" s="1"/>
  <c r="D40" i="3"/>
  <c r="E40" i="3"/>
  <c r="D41" i="3"/>
  <c r="E41" i="3"/>
  <c r="D42" i="3"/>
  <c r="E42" i="3"/>
  <c r="D43" i="3"/>
  <c r="E43" i="3"/>
  <c r="G43" i="3" s="1"/>
  <c r="D44" i="3"/>
  <c r="E44" i="3"/>
  <c r="D45" i="3"/>
  <c r="E45" i="3"/>
  <c r="D46" i="3"/>
  <c r="E46" i="3"/>
  <c r="D47" i="3"/>
  <c r="E47" i="3"/>
  <c r="G47" i="3" s="1"/>
  <c r="D48" i="3"/>
  <c r="E48" i="3"/>
  <c r="D49" i="3"/>
  <c r="E49" i="3"/>
  <c r="D50" i="3"/>
  <c r="E50" i="3"/>
  <c r="D51" i="3"/>
  <c r="E51" i="3"/>
  <c r="G51" i="3" s="1"/>
  <c r="D52" i="3"/>
  <c r="E52" i="3"/>
  <c r="D53" i="3"/>
  <c r="E53" i="3"/>
  <c r="D54" i="3"/>
  <c r="E54" i="3"/>
  <c r="D55" i="3"/>
  <c r="E55" i="3"/>
  <c r="G55" i="3" s="1"/>
  <c r="D56" i="3"/>
  <c r="E56" i="3"/>
  <c r="D57" i="3"/>
  <c r="E57" i="3"/>
  <c r="D58" i="3"/>
  <c r="E58" i="3"/>
  <c r="D59" i="3"/>
  <c r="E59" i="3"/>
  <c r="G59" i="3" s="1"/>
  <c r="D60" i="3"/>
  <c r="E60" i="3"/>
  <c r="D61" i="3"/>
  <c r="E61" i="3"/>
  <c r="D62" i="3"/>
  <c r="E62" i="3"/>
  <c r="D63" i="3"/>
  <c r="E63" i="3"/>
  <c r="G63" i="3" s="1"/>
  <c r="D64" i="3"/>
  <c r="E64" i="3"/>
  <c r="D65" i="3"/>
  <c r="E65" i="3"/>
  <c r="D66" i="3"/>
  <c r="E66" i="3"/>
  <c r="D67" i="3"/>
  <c r="E67" i="3"/>
  <c r="G67" i="3" s="1"/>
  <c r="D68" i="3"/>
  <c r="E68" i="3"/>
  <c r="D69" i="3"/>
  <c r="E69" i="3"/>
  <c r="D70" i="3"/>
  <c r="E70" i="3"/>
  <c r="D71" i="3"/>
  <c r="E71" i="3"/>
  <c r="G71" i="3" s="1"/>
  <c r="D72" i="3"/>
  <c r="E72" i="3"/>
  <c r="D73" i="3"/>
  <c r="E73" i="3"/>
  <c r="D74" i="3"/>
  <c r="E74" i="3"/>
  <c r="D75" i="3"/>
  <c r="E75" i="3"/>
  <c r="G75" i="3" s="1"/>
  <c r="D76" i="3"/>
  <c r="E76" i="3"/>
  <c r="D77" i="3"/>
  <c r="E77" i="3"/>
  <c r="D78" i="3"/>
  <c r="E78" i="3"/>
  <c r="D79" i="3"/>
  <c r="E79" i="3"/>
  <c r="G79" i="3" s="1"/>
  <c r="D80" i="3"/>
  <c r="E80" i="3"/>
  <c r="D81" i="3"/>
  <c r="E81" i="3"/>
  <c r="D82" i="3"/>
  <c r="E82" i="3"/>
  <c r="D83" i="3"/>
  <c r="E83" i="3"/>
  <c r="G83" i="3" s="1"/>
  <c r="D84" i="3"/>
  <c r="E84" i="3"/>
  <c r="D85" i="3"/>
  <c r="E85" i="3"/>
  <c r="D86" i="3"/>
  <c r="E86" i="3"/>
  <c r="D87" i="3"/>
  <c r="E87" i="3"/>
  <c r="G87" i="3" s="1"/>
  <c r="D88" i="3"/>
  <c r="E88" i="3"/>
  <c r="D89" i="3"/>
  <c r="E89" i="3"/>
  <c r="D90" i="3"/>
  <c r="E90" i="3"/>
  <c r="D91" i="3"/>
  <c r="E91" i="3"/>
  <c r="G91" i="3" s="1"/>
  <c r="D92" i="3"/>
  <c r="E92" i="3"/>
  <c r="D93" i="3"/>
  <c r="E93" i="3"/>
  <c r="D94" i="3"/>
  <c r="E94" i="3"/>
  <c r="D95" i="3"/>
  <c r="E95" i="3"/>
  <c r="G95" i="3" s="1"/>
  <c r="D96" i="3"/>
  <c r="E96" i="3"/>
  <c r="D97" i="3"/>
  <c r="E97" i="3"/>
  <c r="D98" i="3"/>
  <c r="E98" i="3"/>
  <c r="D99" i="3"/>
  <c r="E99" i="3"/>
  <c r="G99" i="3" s="1"/>
  <c r="D100" i="3"/>
  <c r="E100" i="3"/>
  <c r="D101" i="3"/>
  <c r="E101" i="3"/>
  <c r="D102" i="3"/>
  <c r="E102" i="3"/>
  <c r="D103" i="3"/>
  <c r="E103" i="3"/>
  <c r="G103" i="3" s="1"/>
  <c r="D104" i="3"/>
  <c r="E104" i="3"/>
  <c r="D105" i="3"/>
  <c r="E105" i="3"/>
  <c r="D106" i="3"/>
  <c r="E106" i="3"/>
  <c r="D107" i="3"/>
  <c r="E107" i="3"/>
  <c r="G107" i="3" s="1"/>
  <c r="D108" i="3"/>
  <c r="E108" i="3"/>
  <c r="D109" i="3"/>
  <c r="E109" i="3"/>
  <c r="D110" i="3"/>
  <c r="E110" i="3"/>
  <c r="D111" i="3"/>
  <c r="E111" i="3"/>
  <c r="G111" i="3" s="1"/>
  <c r="D112" i="3"/>
  <c r="E112" i="3"/>
  <c r="D113" i="3"/>
  <c r="E113" i="3"/>
  <c r="D114" i="3"/>
  <c r="E114" i="3"/>
  <c r="D115" i="3"/>
  <c r="E115" i="3"/>
  <c r="G115" i="3" s="1"/>
  <c r="D116" i="3"/>
  <c r="E116" i="3"/>
  <c r="D117" i="3"/>
  <c r="E117" i="3"/>
  <c r="D118" i="3"/>
  <c r="E118" i="3"/>
  <c r="D119" i="3"/>
  <c r="E119" i="3"/>
  <c r="G119" i="3" s="1"/>
  <c r="D120" i="3"/>
  <c r="E120" i="3"/>
  <c r="D121" i="3"/>
  <c r="E121" i="3"/>
  <c r="D122" i="3"/>
  <c r="E122" i="3"/>
  <c r="D123" i="3"/>
  <c r="E123" i="3"/>
  <c r="G123" i="3" s="1"/>
  <c r="D124" i="3"/>
  <c r="E124" i="3"/>
  <c r="D125" i="3"/>
  <c r="E125" i="3"/>
  <c r="D126" i="3"/>
  <c r="E126" i="3"/>
  <c r="D127" i="3"/>
  <c r="E127" i="3"/>
  <c r="G127" i="3" s="1"/>
  <c r="D128" i="3"/>
  <c r="E128" i="3"/>
  <c r="D129" i="3"/>
  <c r="E129" i="3"/>
  <c r="D130" i="3"/>
  <c r="E130" i="3"/>
  <c r="D131" i="3"/>
  <c r="E131" i="3"/>
  <c r="G131" i="3" s="1"/>
  <c r="D132" i="3"/>
  <c r="E132" i="3"/>
  <c r="D133" i="3"/>
  <c r="E133" i="3"/>
  <c r="D134" i="3"/>
  <c r="E134" i="3"/>
  <c r="D135" i="3"/>
  <c r="E135" i="3"/>
  <c r="G135" i="3" s="1"/>
  <c r="D136" i="3"/>
  <c r="E136" i="3"/>
  <c r="D137" i="3"/>
  <c r="E137" i="3"/>
  <c r="D138" i="3"/>
  <c r="E138" i="3"/>
  <c r="D139" i="3"/>
  <c r="E139" i="3"/>
  <c r="G139" i="3" s="1"/>
  <c r="D140" i="3"/>
  <c r="E140" i="3"/>
  <c r="D141" i="3"/>
  <c r="E141" i="3"/>
  <c r="D142" i="3"/>
  <c r="E142" i="3"/>
  <c r="D143" i="3"/>
  <c r="E143" i="3"/>
  <c r="G143" i="3" s="1"/>
  <c r="D144" i="3"/>
  <c r="E144" i="3"/>
  <c r="D145" i="3"/>
  <c r="E145" i="3"/>
  <c r="D146" i="3"/>
  <c r="E146" i="3"/>
  <c r="D147" i="3"/>
  <c r="E147" i="3"/>
  <c r="G147" i="3" s="1"/>
  <c r="D148" i="3"/>
  <c r="E148" i="3"/>
  <c r="D149" i="3"/>
  <c r="E149" i="3"/>
  <c r="D150" i="3"/>
  <c r="E150" i="3"/>
  <c r="D151" i="3"/>
  <c r="E151" i="3"/>
  <c r="G151" i="3" s="1"/>
  <c r="D152" i="3"/>
  <c r="E152" i="3"/>
  <c r="D153" i="3"/>
  <c r="E153" i="3"/>
  <c r="D154" i="3"/>
  <c r="E154" i="3"/>
  <c r="D155" i="3"/>
  <c r="E155" i="3"/>
  <c r="G155" i="3" s="1"/>
  <c r="D156" i="3"/>
  <c r="E156" i="3"/>
  <c r="D157" i="3"/>
  <c r="E157" i="3"/>
  <c r="D158" i="3"/>
  <c r="E158" i="3"/>
  <c r="D159" i="3"/>
  <c r="E159" i="3"/>
  <c r="G159" i="3" s="1"/>
  <c r="D160" i="3"/>
  <c r="E160" i="3"/>
  <c r="D161" i="3"/>
  <c r="E161" i="3"/>
  <c r="D162" i="3"/>
  <c r="E162" i="3"/>
  <c r="D163" i="3"/>
  <c r="E163" i="3"/>
  <c r="G163" i="3" s="1"/>
  <c r="D164" i="3"/>
  <c r="E164" i="3"/>
  <c r="D165" i="3"/>
  <c r="E165" i="3"/>
  <c r="D166" i="3"/>
  <c r="E166" i="3"/>
  <c r="D167" i="3"/>
  <c r="E167" i="3"/>
  <c r="G167" i="3" s="1"/>
  <c r="D168" i="3"/>
  <c r="E168" i="3"/>
  <c r="D169" i="3"/>
  <c r="E169" i="3"/>
  <c r="D170" i="3"/>
  <c r="E170" i="3"/>
  <c r="D171" i="3"/>
  <c r="E171" i="3"/>
  <c r="G171" i="3" s="1"/>
  <c r="D172" i="3"/>
  <c r="E172" i="3"/>
  <c r="D173" i="3"/>
  <c r="E173" i="3"/>
  <c r="D174" i="3"/>
  <c r="E174" i="3"/>
  <c r="D175" i="3"/>
  <c r="E175" i="3"/>
  <c r="G175" i="3" s="1"/>
  <c r="D176" i="3"/>
  <c r="E176" i="3"/>
  <c r="D177" i="3"/>
  <c r="E177" i="3"/>
  <c r="D178" i="3"/>
  <c r="E178" i="3"/>
  <c r="D179" i="3"/>
  <c r="E179" i="3"/>
  <c r="G179" i="3" s="1"/>
  <c r="D180" i="3"/>
  <c r="E180" i="3"/>
  <c r="D181" i="3"/>
  <c r="E181" i="3"/>
  <c r="D182" i="3"/>
  <c r="E182" i="3"/>
  <c r="D183" i="3"/>
  <c r="E183" i="3"/>
  <c r="G183" i="3" s="1"/>
  <c r="D184" i="3"/>
  <c r="E184" i="3"/>
  <c r="D185" i="3"/>
  <c r="E185" i="3"/>
  <c r="D186" i="3"/>
  <c r="E186" i="3"/>
  <c r="D187" i="3"/>
  <c r="E187" i="3"/>
  <c r="G187" i="3" s="1"/>
  <c r="D188" i="3"/>
  <c r="E188" i="3"/>
  <c r="D189" i="3"/>
  <c r="E189" i="3"/>
  <c r="D190" i="3"/>
  <c r="E190" i="3"/>
  <c r="D191" i="3"/>
  <c r="E191" i="3"/>
  <c r="G191" i="3" s="1"/>
  <c r="D192" i="3"/>
  <c r="E192" i="3"/>
  <c r="D193" i="3"/>
  <c r="E193" i="3"/>
  <c r="D194" i="3"/>
  <c r="E194" i="3"/>
  <c r="D195" i="3"/>
  <c r="E195" i="3"/>
  <c r="G195" i="3" s="1"/>
  <c r="D196" i="3"/>
  <c r="E196" i="3"/>
  <c r="D197" i="3"/>
  <c r="E197" i="3"/>
  <c r="D198" i="3"/>
  <c r="E198" i="3"/>
  <c r="D199" i="3"/>
  <c r="E199" i="3"/>
  <c r="G199" i="3" s="1"/>
  <c r="D200" i="3"/>
  <c r="E200" i="3"/>
  <c r="D201" i="3"/>
  <c r="E201" i="3"/>
  <c r="D202" i="3"/>
  <c r="E202" i="3"/>
  <c r="D203" i="3"/>
  <c r="E203" i="3"/>
  <c r="G203" i="3" s="1"/>
  <c r="D204" i="3"/>
  <c r="E204" i="3"/>
  <c r="D205" i="3"/>
  <c r="E205" i="3"/>
  <c r="D206" i="3"/>
  <c r="E206" i="3"/>
  <c r="D207" i="3"/>
  <c r="E207" i="3"/>
  <c r="G207" i="3" s="1"/>
  <c r="D208" i="3"/>
  <c r="E208" i="3"/>
  <c r="D209" i="3"/>
  <c r="E209" i="3"/>
  <c r="D210" i="3"/>
  <c r="E210" i="3"/>
  <c r="D211" i="3"/>
  <c r="E211" i="3"/>
  <c r="G211" i="3" s="1"/>
  <c r="D212" i="3"/>
  <c r="E212" i="3"/>
  <c r="D213" i="3"/>
  <c r="E213" i="3"/>
  <c r="D214" i="3"/>
  <c r="G214" i="3" s="1"/>
  <c r="E214" i="3"/>
  <c r="D215" i="3"/>
  <c r="E215" i="3"/>
  <c r="G215" i="3" s="1"/>
  <c r="D216" i="3"/>
  <c r="E216" i="3"/>
  <c r="D217" i="3"/>
  <c r="E217" i="3"/>
  <c r="D218" i="3"/>
  <c r="E218" i="3"/>
  <c r="D219" i="3"/>
  <c r="E219" i="3"/>
  <c r="G219" i="3" s="1"/>
  <c r="D220" i="3"/>
  <c r="E220" i="3"/>
  <c r="D221" i="3"/>
  <c r="E221" i="3"/>
  <c r="D222" i="3"/>
  <c r="E222" i="3"/>
  <c r="D223" i="3"/>
  <c r="E223" i="3"/>
  <c r="G223" i="3" s="1"/>
  <c r="D224" i="3"/>
  <c r="E224" i="3"/>
  <c r="D225" i="3"/>
  <c r="E225" i="3"/>
  <c r="D226" i="3"/>
  <c r="E226" i="3"/>
  <c r="D227" i="3"/>
  <c r="E227" i="3"/>
  <c r="G227" i="3" s="1"/>
  <c r="D228" i="3"/>
  <c r="E228" i="3"/>
  <c r="D229" i="3"/>
  <c r="E229" i="3"/>
  <c r="D230" i="3"/>
  <c r="E230" i="3"/>
  <c r="D231" i="3"/>
  <c r="E231" i="3"/>
  <c r="G231" i="3" s="1"/>
  <c r="D232" i="3"/>
  <c r="E232" i="3"/>
  <c r="D233" i="3"/>
  <c r="E233" i="3"/>
  <c r="D234" i="3"/>
  <c r="E234" i="3"/>
  <c r="D235" i="3"/>
  <c r="E235" i="3"/>
  <c r="G235" i="3" s="1"/>
  <c r="D236" i="3"/>
  <c r="E236" i="3"/>
  <c r="D237" i="3"/>
  <c r="E237" i="3"/>
  <c r="D238" i="3"/>
  <c r="E238" i="3"/>
  <c r="D239" i="3"/>
  <c r="E239" i="3"/>
  <c r="G239" i="3" s="1"/>
  <c r="D240" i="3"/>
  <c r="E240" i="3"/>
  <c r="D241" i="3"/>
  <c r="E241" i="3"/>
  <c r="D242" i="3"/>
  <c r="E242" i="3"/>
  <c r="D243" i="3"/>
  <c r="E243" i="3"/>
  <c r="G243" i="3" s="1"/>
  <c r="D244" i="3"/>
  <c r="E244" i="3"/>
  <c r="D245" i="3"/>
  <c r="E245" i="3"/>
  <c r="D246" i="3"/>
  <c r="E246" i="3"/>
  <c r="D247" i="3"/>
  <c r="E247" i="3"/>
  <c r="G247" i="3" s="1"/>
  <c r="D248" i="3"/>
  <c r="E248" i="3"/>
  <c r="D249" i="3"/>
  <c r="E249" i="3"/>
  <c r="D250" i="3"/>
  <c r="E250" i="3"/>
  <c r="D251" i="3"/>
  <c r="E251" i="3"/>
  <c r="G251" i="3" s="1"/>
  <c r="D252" i="3"/>
  <c r="E252" i="3"/>
  <c r="D253" i="3"/>
  <c r="E253" i="3"/>
  <c r="D254" i="3"/>
  <c r="E254" i="3"/>
  <c r="D255" i="3"/>
  <c r="E255" i="3"/>
  <c r="G255" i="3" s="1"/>
  <c r="D256" i="3"/>
  <c r="E256" i="3"/>
  <c r="D257" i="3"/>
  <c r="E257" i="3"/>
  <c r="D258" i="3"/>
  <c r="E258" i="3"/>
  <c r="D259" i="3"/>
  <c r="E259" i="3"/>
  <c r="G259" i="3" s="1"/>
  <c r="D260" i="3"/>
  <c r="E260" i="3"/>
  <c r="D261" i="3"/>
  <c r="E261" i="3"/>
  <c r="D262" i="3"/>
  <c r="G262" i="3" s="1"/>
  <c r="E262" i="3"/>
  <c r="D263" i="3"/>
  <c r="E263" i="3"/>
  <c r="G263" i="3" s="1"/>
  <c r="D264" i="3"/>
  <c r="E264" i="3"/>
  <c r="D265" i="3"/>
  <c r="E265" i="3"/>
  <c r="D266" i="3"/>
  <c r="E266" i="3"/>
  <c r="D267" i="3"/>
  <c r="E267" i="3"/>
  <c r="G267" i="3" s="1"/>
  <c r="D268" i="3"/>
  <c r="E268" i="3"/>
  <c r="D269" i="3"/>
  <c r="E269" i="3"/>
  <c r="D270" i="3"/>
  <c r="G270" i="3" s="1"/>
  <c r="E270" i="3"/>
  <c r="D271" i="3"/>
  <c r="E271" i="3"/>
  <c r="G271" i="3" s="1"/>
  <c r="D272" i="3"/>
  <c r="E272" i="3"/>
  <c r="D273" i="3"/>
  <c r="E273" i="3"/>
  <c r="D274" i="3"/>
  <c r="E274" i="3"/>
  <c r="D275" i="3"/>
  <c r="E275" i="3"/>
  <c r="G275" i="3" s="1"/>
  <c r="D276" i="3"/>
  <c r="E276" i="3"/>
  <c r="D277" i="3"/>
  <c r="E277" i="3"/>
  <c r="D278" i="3"/>
  <c r="G278" i="3" s="1"/>
  <c r="E278" i="3"/>
  <c r="D279" i="3"/>
  <c r="E279" i="3"/>
  <c r="G279" i="3" s="1"/>
  <c r="D280" i="3"/>
  <c r="E280" i="3"/>
  <c r="D281" i="3"/>
  <c r="E281" i="3"/>
  <c r="D282" i="3"/>
  <c r="E282" i="3"/>
  <c r="D283" i="3"/>
  <c r="E283" i="3"/>
  <c r="G283" i="3" s="1"/>
  <c r="D284" i="3"/>
  <c r="E284" i="3"/>
  <c r="D285" i="3"/>
  <c r="E285" i="3"/>
  <c r="D286" i="3"/>
  <c r="G286" i="3" s="1"/>
  <c r="E286" i="3"/>
  <c r="D287" i="3"/>
  <c r="E287" i="3"/>
  <c r="G287" i="3" s="1"/>
  <c r="D288" i="3"/>
  <c r="E288" i="3"/>
  <c r="D289" i="3"/>
  <c r="E289" i="3"/>
  <c r="D290" i="3"/>
  <c r="E290" i="3"/>
  <c r="D291" i="3"/>
  <c r="E291" i="3"/>
  <c r="G291" i="3" s="1"/>
  <c r="D292" i="3"/>
  <c r="E292" i="3"/>
  <c r="D293" i="3"/>
  <c r="E293" i="3"/>
  <c r="D294" i="3"/>
  <c r="G294" i="3" s="1"/>
  <c r="E294" i="3"/>
  <c r="D295" i="3"/>
  <c r="E295" i="3"/>
  <c r="G295" i="3" s="1"/>
  <c r="D296" i="3"/>
  <c r="E296" i="3"/>
  <c r="D297" i="3"/>
  <c r="E297" i="3"/>
  <c r="D298" i="3"/>
  <c r="E298" i="3"/>
  <c r="D299" i="3"/>
  <c r="E299" i="3"/>
  <c r="G299" i="3" s="1"/>
  <c r="D300" i="3"/>
  <c r="E300" i="3"/>
  <c r="D301" i="3"/>
  <c r="E301" i="3"/>
  <c r="D302" i="3"/>
  <c r="G302" i="3" s="1"/>
  <c r="E302" i="3"/>
  <c r="D303" i="3"/>
  <c r="E303" i="3"/>
  <c r="G303" i="3" s="1"/>
  <c r="D304" i="3"/>
  <c r="E304" i="3"/>
  <c r="D305" i="3"/>
  <c r="E305" i="3"/>
  <c r="D306" i="3"/>
  <c r="E306" i="3"/>
  <c r="D307" i="3"/>
  <c r="E307" i="3"/>
  <c r="G307" i="3" s="1"/>
  <c r="D308" i="3"/>
  <c r="E308" i="3"/>
  <c r="E9" i="3"/>
  <c r="D9" i="3"/>
  <c r="G9" i="3" s="1"/>
  <c r="G10" i="3"/>
  <c r="G12" i="3"/>
  <c r="G14" i="3"/>
  <c r="G16" i="3"/>
  <c r="G18" i="3"/>
  <c r="G20" i="3"/>
  <c r="G22" i="3"/>
  <c r="G24" i="3"/>
  <c r="G26" i="3"/>
  <c r="G28" i="3"/>
  <c r="G30" i="3"/>
  <c r="G32" i="3"/>
  <c r="G34" i="3"/>
  <c r="G36" i="3"/>
  <c r="G38" i="3"/>
  <c r="G40" i="3"/>
  <c r="G42" i="3"/>
  <c r="G44" i="3"/>
  <c r="G46" i="3"/>
  <c r="G48" i="3"/>
  <c r="G50" i="3"/>
  <c r="G52" i="3"/>
  <c r="G54" i="3"/>
  <c r="G56" i="3"/>
  <c r="G58" i="3"/>
  <c r="G60" i="3"/>
  <c r="G62" i="3"/>
  <c r="G64" i="3"/>
  <c r="G66" i="3"/>
  <c r="G68" i="3"/>
  <c r="G70" i="3"/>
  <c r="G72" i="3"/>
  <c r="G74" i="3"/>
  <c r="G76" i="3"/>
  <c r="G78" i="3"/>
  <c r="G80" i="3"/>
  <c r="G82" i="3"/>
  <c r="G84" i="3"/>
  <c r="G86" i="3"/>
  <c r="G88" i="3"/>
  <c r="G90" i="3"/>
  <c r="G92" i="3"/>
  <c r="G94" i="3"/>
  <c r="G96" i="3"/>
  <c r="G98" i="3"/>
  <c r="G100" i="3"/>
  <c r="G102" i="3"/>
  <c r="G104" i="3"/>
  <c r="G106" i="3"/>
  <c r="G108" i="3"/>
  <c r="G110" i="3"/>
  <c r="G112" i="3"/>
  <c r="G114" i="3"/>
  <c r="G116" i="3"/>
  <c r="G118" i="3"/>
  <c r="G120" i="3"/>
  <c r="G122" i="3"/>
  <c r="G124" i="3"/>
  <c r="G126" i="3"/>
  <c r="G128" i="3"/>
  <c r="G130" i="3"/>
  <c r="G132" i="3"/>
  <c r="G134" i="3"/>
  <c r="G136" i="3"/>
  <c r="G138" i="3"/>
  <c r="G140" i="3"/>
  <c r="G142" i="3"/>
  <c r="G144" i="3"/>
  <c r="G146" i="3"/>
  <c r="G148" i="3"/>
  <c r="G150" i="3"/>
  <c r="G152" i="3"/>
  <c r="G154" i="3"/>
  <c r="G156" i="3"/>
  <c r="G158" i="3"/>
  <c r="G160" i="3"/>
  <c r="G162" i="3"/>
  <c r="G164" i="3"/>
  <c r="G166" i="3"/>
  <c r="G168" i="3"/>
  <c r="G170" i="3"/>
  <c r="G172" i="3"/>
  <c r="G174" i="3"/>
  <c r="G176" i="3"/>
  <c r="G178" i="3"/>
  <c r="G180" i="3"/>
  <c r="G182" i="3"/>
  <c r="G184" i="3"/>
  <c r="G186" i="3"/>
  <c r="G188" i="3"/>
  <c r="G190" i="3"/>
  <c r="G192" i="3"/>
  <c r="G194" i="3"/>
  <c r="G196" i="3"/>
  <c r="G198" i="3"/>
  <c r="G200" i="3"/>
  <c r="G202" i="3"/>
  <c r="G204" i="3"/>
  <c r="G206" i="3"/>
  <c r="G208" i="3"/>
  <c r="G210" i="3"/>
  <c r="G212" i="3"/>
  <c r="G216" i="3"/>
  <c r="G218" i="3"/>
  <c r="G220" i="3"/>
  <c r="G222" i="3"/>
  <c r="G224" i="3"/>
  <c r="G226" i="3"/>
  <c r="G228" i="3"/>
  <c r="G230" i="3"/>
  <c r="G232" i="3"/>
  <c r="G234" i="3"/>
  <c r="G236" i="3"/>
  <c r="G238" i="3"/>
  <c r="G240" i="3"/>
  <c r="G242" i="3"/>
  <c r="G244" i="3"/>
  <c r="G246" i="3"/>
  <c r="G248" i="3"/>
  <c r="G250" i="3"/>
  <c r="G252" i="3"/>
  <c r="G254" i="3"/>
  <c r="G256" i="3"/>
  <c r="G258" i="3"/>
  <c r="G260" i="3"/>
  <c r="G264" i="3"/>
  <c r="G266" i="3"/>
  <c r="G268" i="3"/>
  <c r="G272" i="3"/>
  <c r="G274" i="3"/>
  <c r="G276" i="3"/>
  <c r="G280" i="3"/>
  <c r="G282" i="3"/>
  <c r="G284" i="3"/>
  <c r="G288" i="3"/>
  <c r="G290" i="3"/>
  <c r="G292" i="3"/>
  <c r="G296" i="3"/>
  <c r="G298" i="3"/>
  <c r="G300" i="3"/>
  <c r="G304" i="3"/>
  <c r="G306" i="3"/>
  <c r="G308" i="3"/>
  <c r="H7" i="15"/>
  <c r="H8" i="15"/>
  <c r="H9" i="15"/>
  <c r="H10" i="15"/>
  <c r="H11" i="15"/>
  <c r="H12" i="15"/>
  <c r="H13" i="15"/>
  <c r="H14" i="15"/>
  <c r="H15" i="15"/>
  <c r="H16" i="15"/>
  <c r="H17" i="15"/>
  <c r="H18" i="15"/>
  <c r="H19" i="15"/>
  <c r="H20" i="15"/>
  <c r="H21" i="15"/>
  <c r="H22" i="15"/>
  <c r="H23" i="15"/>
  <c r="H24" i="15"/>
  <c r="H25" i="15"/>
  <c r="H26" i="15"/>
  <c r="H27" i="15"/>
  <c r="H28" i="15"/>
  <c r="I7" i="15"/>
  <c r="J7" i="15" s="1"/>
  <c r="I8" i="15"/>
  <c r="J8" i="15" s="1"/>
  <c r="I9" i="15"/>
  <c r="I10" i="15"/>
  <c r="J10" i="15" s="1"/>
  <c r="I11" i="15"/>
  <c r="J11" i="15" s="1"/>
  <c r="I12" i="15"/>
  <c r="J12" i="15" s="1"/>
  <c r="I13" i="15"/>
  <c r="I14" i="15"/>
  <c r="J14" i="15" s="1"/>
  <c r="I15" i="15"/>
  <c r="J15" i="15" s="1"/>
  <c r="I16" i="15"/>
  <c r="J16" i="15" s="1"/>
  <c r="I17" i="15"/>
  <c r="I18" i="15"/>
  <c r="J18" i="15" s="1"/>
  <c r="I19" i="15"/>
  <c r="J19" i="15" s="1"/>
  <c r="I20" i="15"/>
  <c r="J20" i="15" s="1"/>
  <c r="I21" i="15"/>
  <c r="I22" i="15"/>
  <c r="J22" i="15" s="1"/>
  <c r="I23" i="15"/>
  <c r="J23" i="15" s="1"/>
  <c r="I24" i="15"/>
  <c r="J24" i="15" s="1"/>
  <c r="I25" i="15"/>
  <c r="I26" i="15"/>
  <c r="J26" i="15" s="1"/>
  <c r="I27" i="15"/>
  <c r="J27" i="15" s="1"/>
  <c r="I28" i="15"/>
  <c r="J28" i="15" s="1"/>
  <c r="C9" i="10"/>
  <c r="C10" i="10"/>
  <c r="C11" i="10"/>
  <c r="C12" i="10"/>
  <c r="C13" i="10"/>
  <c r="C8" i="10"/>
  <c r="F10" i="3"/>
  <c r="H10" i="3" s="1"/>
  <c r="I10" i="3" s="1"/>
  <c r="F11" i="3"/>
  <c r="F12" i="3"/>
  <c r="H12" i="3" s="1"/>
  <c r="I12" i="3" s="1"/>
  <c r="F13" i="3"/>
  <c r="F14" i="3"/>
  <c r="H14" i="3" s="1"/>
  <c r="I14" i="3" s="1"/>
  <c r="F15" i="3"/>
  <c r="F16" i="3"/>
  <c r="H16" i="3" s="1"/>
  <c r="I16" i="3" s="1"/>
  <c r="F17" i="3"/>
  <c r="F18" i="3"/>
  <c r="H18" i="3" s="1"/>
  <c r="I18" i="3" s="1"/>
  <c r="F19" i="3"/>
  <c r="F20" i="3"/>
  <c r="H20" i="3" s="1"/>
  <c r="I20" i="3" s="1"/>
  <c r="F21" i="3"/>
  <c r="F22" i="3"/>
  <c r="H22" i="3" s="1"/>
  <c r="I22" i="3" s="1"/>
  <c r="F23" i="3"/>
  <c r="F24" i="3"/>
  <c r="H24" i="3" s="1"/>
  <c r="I24" i="3" s="1"/>
  <c r="F25" i="3"/>
  <c r="F26" i="3"/>
  <c r="H26" i="3" s="1"/>
  <c r="I26" i="3" s="1"/>
  <c r="F27" i="3"/>
  <c r="F28" i="3"/>
  <c r="H28" i="3" s="1"/>
  <c r="I28" i="3" s="1"/>
  <c r="F29" i="3"/>
  <c r="F30" i="3"/>
  <c r="H30" i="3" s="1"/>
  <c r="I30" i="3" s="1"/>
  <c r="F31" i="3"/>
  <c r="F32" i="3"/>
  <c r="H32" i="3" s="1"/>
  <c r="I32" i="3" s="1"/>
  <c r="F33" i="3"/>
  <c r="F34" i="3"/>
  <c r="H34" i="3" s="1"/>
  <c r="I34" i="3" s="1"/>
  <c r="F35" i="3"/>
  <c r="F36" i="3"/>
  <c r="H36" i="3" s="1"/>
  <c r="I36" i="3" s="1"/>
  <c r="F37" i="3"/>
  <c r="F38" i="3"/>
  <c r="H38" i="3" s="1"/>
  <c r="I38" i="3" s="1"/>
  <c r="F39" i="3"/>
  <c r="F40" i="3"/>
  <c r="H40" i="3" s="1"/>
  <c r="I40" i="3" s="1"/>
  <c r="F41" i="3"/>
  <c r="F42" i="3"/>
  <c r="H42" i="3" s="1"/>
  <c r="I42" i="3" s="1"/>
  <c r="F43" i="3"/>
  <c r="F44" i="3"/>
  <c r="H44" i="3" s="1"/>
  <c r="I44" i="3" s="1"/>
  <c r="F45" i="3"/>
  <c r="F46" i="3"/>
  <c r="H46" i="3" s="1"/>
  <c r="I46" i="3" s="1"/>
  <c r="F47" i="3"/>
  <c r="F48" i="3"/>
  <c r="H48" i="3" s="1"/>
  <c r="I48" i="3" s="1"/>
  <c r="F49" i="3"/>
  <c r="F50" i="3"/>
  <c r="H50" i="3" s="1"/>
  <c r="I50" i="3" s="1"/>
  <c r="F51" i="3"/>
  <c r="F52" i="3"/>
  <c r="H52" i="3" s="1"/>
  <c r="I52" i="3" s="1"/>
  <c r="F53" i="3"/>
  <c r="F54" i="3"/>
  <c r="H54" i="3" s="1"/>
  <c r="I54" i="3" s="1"/>
  <c r="F55" i="3"/>
  <c r="F56" i="3"/>
  <c r="H56" i="3" s="1"/>
  <c r="I56" i="3" s="1"/>
  <c r="F57" i="3"/>
  <c r="F58" i="3"/>
  <c r="H58" i="3" s="1"/>
  <c r="I58" i="3" s="1"/>
  <c r="F59" i="3"/>
  <c r="F60" i="3"/>
  <c r="H60" i="3" s="1"/>
  <c r="I60" i="3" s="1"/>
  <c r="F61" i="3"/>
  <c r="F62" i="3"/>
  <c r="H62" i="3" s="1"/>
  <c r="I62" i="3" s="1"/>
  <c r="F63" i="3"/>
  <c r="F64" i="3"/>
  <c r="H64" i="3" s="1"/>
  <c r="I64" i="3" s="1"/>
  <c r="F65" i="3"/>
  <c r="F66" i="3"/>
  <c r="H66" i="3" s="1"/>
  <c r="I66" i="3" s="1"/>
  <c r="F67" i="3"/>
  <c r="F68" i="3"/>
  <c r="H68" i="3" s="1"/>
  <c r="I68" i="3" s="1"/>
  <c r="F69" i="3"/>
  <c r="F70" i="3"/>
  <c r="H70" i="3" s="1"/>
  <c r="I70" i="3" s="1"/>
  <c r="F71" i="3"/>
  <c r="F72" i="3"/>
  <c r="H72" i="3" s="1"/>
  <c r="I72" i="3" s="1"/>
  <c r="F73" i="3"/>
  <c r="F74" i="3"/>
  <c r="H74" i="3" s="1"/>
  <c r="I74" i="3" s="1"/>
  <c r="F75" i="3"/>
  <c r="F76" i="3"/>
  <c r="H76" i="3" s="1"/>
  <c r="I76" i="3" s="1"/>
  <c r="F77" i="3"/>
  <c r="F78" i="3"/>
  <c r="H78" i="3" s="1"/>
  <c r="I78" i="3" s="1"/>
  <c r="F79" i="3"/>
  <c r="F80" i="3"/>
  <c r="H80" i="3" s="1"/>
  <c r="I80" i="3" s="1"/>
  <c r="F81" i="3"/>
  <c r="F82" i="3"/>
  <c r="H82" i="3" s="1"/>
  <c r="I82" i="3" s="1"/>
  <c r="F83" i="3"/>
  <c r="F84" i="3"/>
  <c r="H84" i="3" s="1"/>
  <c r="I84" i="3" s="1"/>
  <c r="F85" i="3"/>
  <c r="F86" i="3"/>
  <c r="H86" i="3" s="1"/>
  <c r="I86" i="3" s="1"/>
  <c r="F87" i="3"/>
  <c r="F88" i="3"/>
  <c r="H88" i="3" s="1"/>
  <c r="I88" i="3" s="1"/>
  <c r="F89" i="3"/>
  <c r="F90" i="3"/>
  <c r="H90" i="3" s="1"/>
  <c r="I90" i="3" s="1"/>
  <c r="F91" i="3"/>
  <c r="F92" i="3"/>
  <c r="H92" i="3" s="1"/>
  <c r="I92" i="3" s="1"/>
  <c r="F93" i="3"/>
  <c r="F94" i="3"/>
  <c r="H94" i="3" s="1"/>
  <c r="I94" i="3" s="1"/>
  <c r="F95" i="3"/>
  <c r="F96" i="3"/>
  <c r="H96" i="3" s="1"/>
  <c r="I96" i="3" s="1"/>
  <c r="F97" i="3"/>
  <c r="F98" i="3"/>
  <c r="H98" i="3" s="1"/>
  <c r="I98" i="3" s="1"/>
  <c r="F99" i="3"/>
  <c r="F100" i="3"/>
  <c r="H100" i="3" s="1"/>
  <c r="I100" i="3" s="1"/>
  <c r="F101" i="3"/>
  <c r="F102" i="3"/>
  <c r="H102" i="3" s="1"/>
  <c r="I102" i="3" s="1"/>
  <c r="F103" i="3"/>
  <c r="F104" i="3"/>
  <c r="H104" i="3" s="1"/>
  <c r="I104" i="3" s="1"/>
  <c r="F105" i="3"/>
  <c r="F106" i="3"/>
  <c r="H106" i="3" s="1"/>
  <c r="I106" i="3" s="1"/>
  <c r="F107" i="3"/>
  <c r="F108" i="3"/>
  <c r="H108" i="3" s="1"/>
  <c r="I108" i="3" s="1"/>
  <c r="F109" i="3"/>
  <c r="F110" i="3"/>
  <c r="H110" i="3" s="1"/>
  <c r="I110" i="3" s="1"/>
  <c r="F111" i="3"/>
  <c r="F112" i="3"/>
  <c r="H112" i="3" s="1"/>
  <c r="I112" i="3" s="1"/>
  <c r="F113" i="3"/>
  <c r="F114" i="3"/>
  <c r="H114" i="3" s="1"/>
  <c r="I114" i="3" s="1"/>
  <c r="F115" i="3"/>
  <c r="F116" i="3"/>
  <c r="H116" i="3" s="1"/>
  <c r="I116" i="3" s="1"/>
  <c r="F117" i="3"/>
  <c r="F118" i="3"/>
  <c r="H118" i="3" s="1"/>
  <c r="I118" i="3" s="1"/>
  <c r="F119" i="3"/>
  <c r="F120" i="3"/>
  <c r="H120" i="3" s="1"/>
  <c r="I120" i="3" s="1"/>
  <c r="F121" i="3"/>
  <c r="F122" i="3"/>
  <c r="H122" i="3" s="1"/>
  <c r="I122" i="3" s="1"/>
  <c r="F123" i="3"/>
  <c r="F124" i="3"/>
  <c r="H124" i="3" s="1"/>
  <c r="I124" i="3" s="1"/>
  <c r="F125" i="3"/>
  <c r="F126" i="3"/>
  <c r="H126" i="3" s="1"/>
  <c r="I126" i="3" s="1"/>
  <c r="F127" i="3"/>
  <c r="F128" i="3"/>
  <c r="H128" i="3" s="1"/>
  <c r="I128" i="3" s="1"/>
  <c r="F129" i="3"/>
  <c r="F130" i="3"/>
  <c r="H130" i="3" s="1"/>
  <c r="I130" i="3" s="1"/>
  <c r="F131" i="3"/>
  <c r="F132" i="3"/>
  <c r="H132" i="3" s="1"/>
  <c r="I132" i="3" s="1"/>
  <c r="F133" i="3"/>
  <c r="F134" i="3"/>
  <c r="H134" i="3" s="1"/>
  <c r="I134" i="3" s="1"/>
  <c r="F135" i="3"/>
  <c r="F136" i="3"/>
  <c r="H136" i="3" s="1"/>
  <c r="I136" i="3" s="1"/>
  <c r="F137" i="3"/>
  <c r="F138" i="3"/>
  <c r="H138" i="3" s="1"/>
  <c r="I138" i="3" s="1"/>
  <c r="F139" i="3"/>
  <c r="F140" i="3"/>
  <c r="H140" i="3" s="1"/>
  <c r="I140" i="3" s="1"/>
  <c r="F141" i="3"/>
  <c r="F142" i="3"/>
  <c r="H142" i="3" s="1"/>
  <c r="I142" i="3" s="1"/>
  <c r="F143" i="3"/>
  <c r="F144" i="3"/>
  <c r="H144" i="3" s="1"/>
  <c r="I144" i="3" s="1"/>
  <c r="F145" i="3"/>
  <c r="F146" i="3"/>
  <c r="H146" i="3" s="1"/>
  <c r="I146" i="3" s="1"/>
  <c r="F147" i="3"/>
  <c r="F148" i="3"/>
  <c r="H148" i="3" s="1"/>
  <c r="I148" i="3" s="1"/>
  <c r="F149" i="3"/>
  <c r="F150" i="3"/>
  <c r="H150" i="3" s="1"/>
  <c r="I150" i="3" s="1"/>
  <c r="F151" i="3"/>
  <c r="F152" i="3"/>
  <c r="H152" i="3" s="1"/>
  <c r="I152" i="3" s="1"/>
  <c r="F153" i="3"/>
  <c r="F154" i="3"/>
  <c r="H154" i="3" s="1"/>
  <c r="I154" i="3" s="1"/>
  <c r="F155" i="3"/>
  <c r="F156" i="3"/>
  <c r="H156" i="3" s="1"/>
  <c r="I156" i="3" s="1"/>
  <c r="F157" i="3"/>
  <c r="F158" i="3"/>
  <c r="H158" i="3" s="1"/>
  <c r="I158" i="3" s="1"/>
  <c r="F159" i="3"/>
  <c r="F160" i="3"/>
  <c r="H160" i="3" s="1"/>
  <c r="I160" i="3" s="1"/>
  <c r="F161" i="3"/>
  <c r="F162" i="3"/>
  <c r="H162" i="3" s="1"/>
  <c r="I162" i="3" s="1"/>
  <c r="F163" i="3"/>
  <c r="F164" i="3"/>
  <c r="H164" i="3" s="1"/>
  <c r="I164" i="3" s="1"/>
  <c r="F165" i="3"/>
  <c r="F166" i="3"/>
  <c r="H166" i="3" s="1"/>
  <c r="I166" i="3" s="1"/>
  <c r="F167" i="3"/>
  <c r="F168" i="3"/>
  <c r="H168" i="3" s="1"/>
  <c r="I168" i="3" s="1"/>
  <c r="F169" i="3"/>
  <c r="F170" i="3"/>
  <c r="H170" i="3" s="1"/>
  <c r="I170" i="3" s="1"/>
  <c r="F171" i="3"/>
  <c r="F172" i="3"/>
  <c r="H172" i="3" s="1"/>
  <c r="I172" i="3" s="1"/>
  <c r="F173" i="3"/>
  <c r="F174" i="3"/>
  <c r="H174" i="3" s="1"/>
  <c r="I174" i="3" s="1"/>
  <c r="F175" i="3"/>
  <c r="F176" i="3"/>
  <c r="H176" i="3" s="1"/>
  <c r="I176" i="3" s="1"/>
  <c r="F177" i="3"/>
  <c r="F178" i="3"/>
  <c r="H178" i="3" s="1"/>
  <c r="I178" i="3" s="1"/>
  <c r="F179" i="3"/>
  <c r="F180" i="3"/>
  <c r="H180" i="3" s="1"/>
  <c r="I180" i="3" s="1"/>
  <c r="F181" i="3"/>
  <c r="F182" i="3"/>
  <c r="H182" i="3" s="1"/>
  <c r="I182" i="3" s="1"/>
  <c r="F183" i="3"/>
  <c r="F184" i="3"/>
  <c r="H184" i="3" s="1"/>
  <c r="I184" i="3" s="1"/>
  <c r="F185" i="3"/>
  <c r="F186" i="3"/>
  <c r="H186" i="3" s="1"/>
  <c r="I186" i="3" s="1"/>
  <c r="F187" i="3"/>
  <c r="F188" i="3"/>
  <c r="H188" i="3" s="1"/>
  <c r="I188" i="3" s="1"/>
  <c r="F189" i="3"/>
  <c r="F190" i="3"/>
  <c r="H190" i="3" s="1"/>
  <c r="I190" i="3" s="1"/>
  <c r="F191" i="3"/>
  <c r="F192" i="3"/>
  <c r="H192" i="3" s="1"/>
  <c r="I192" i="3" s="1"/>
  <c r="F193" i="3"/>
  <c r="F194" i="3"/>
  <c r="H194" i="3" s="1"/>
  <c r="I194" i="3" s="1"/>
  <c r="F195" i="3"/>
  <c r="F196" i="3"/>
  <c r="H196" i="3" s="1"/>
  <c r="I196" i="3" s="1"/>
  <c r="F197" i="3"/>
  <c r="F198" i="3"/>
  <c r="H198" i="3" s="1"/>
  <c r="I198" i="3" s="1"/>
  <c r="F199" i="3"/>
  <c r="F200" i="3"/>
  <c r="H200" i="3" s="1"/>
  <c r="I200" i="3" s="1"/>
  <c r="F201" i="3"/>
  <c r="F202" i="3"/>
  <c r="H202" i="3" s="1"/>
  <c r="I202" i="3" s="1"/>
  <c r="F203" i="3"/>
  <c r="F204" i="3"/>
  <c r="H204" i="3" s="1"/>
  <c r="I204" i="3" s="1"/>
  <c r="F205" i="3"/>
  <c r="F206" i="3"/>
  <c r="H206" i="3" s="1"/>
  <c r="I206" i="3" s="1"/>
  <c r="F207" i="3"/>
  <c r="F208" i="3"/>
  <c r="H208" i="3" s="1"/>
  <c r="I208" i="3" s="1"/>
  <c r="F209" i="3"/>
  <c r="F210" i="3"/>
  <c r="H210" i="3" s="1"/>
  <c r="I210" i="3" s="1"/>
  <c r="F211" i="3"/>
  <c r="F212" i="3"/>
  <c r="H212" i="3" s="1"/>
  <c r="I212" i="3" s="1"/>
  <c r="F213" i="3"/>
  <c r="F214" i="3"/>
  <c r="H214" i="3" s="1"/>
  <c r="I214" i="3" s="1"/>
  <c r="F215" i="3"/>
  <c r="F216" i="3"/>
  <c r="H216" i="3" s="1"/>
  <c r="I216" i="3" s="1"/>
  <c r="F217" i="3"/>
  <c r="F218" i="3"/>
  <c r="H218" i="3" s="1"/>
  <c r="I218" i="3" s="1"/>
  <c r="F219" i="3"/>
  <c r="F220" i="3"/>
  <c r="H220" i="3" s="1"/>
  <c r="I220" i="3" s="1"/>
  <c r="F221" i="3"/>
  <c r="F222" i="3"/>
  <c r="H222" i="3" s="1"/>
  <c r="I222" i="3" s="1"/>
  <c r="F223" i="3"/>
  <c r="F224" i="3"/>
  <c r="H224" i="3" s="1"/>
  <c r="I224" i="3" s="1"/>
  <c r="F225" i="3"/>
  <c r="F226" i="3"/>
  <c r="H226" i="3" s="1"/>
  <c r="I226" i="3" s="1"/>
  <c r="F227" i="3"/>
  <c r="F228" i="3"/>
  <c r="H228" i="3" s="1"/>
  <c r="I228" i="3" s="1"/>
  <c r="F229" i="3"/>
  <c r="F230" i="3"/>
  <c r="H230" i="3" s="1"/>
  <c r="I230" i="3" s="1"/>
  <c r="F231" i="3"/>
  <c r="F232" i="3"/>
  <c r="H232" i="3" s="1"/>
  <c r="I232" i="3" s="1"/>
  <c r="F233" i="3"/>
  <c r="F234" i="3"/>
  <c r="H234" i="3" s="1"/>
  <c r="I234" i="3" s="1"/>
  <c r="F235" i="3"/>
  <c r="F236" i="3"/>
  <c r="H236" i="3" s="1"/>
  <c r="I236" i="3" s="1"/>
  <c r="F237" i="3"/>
  <c r="F238" i="3"/>
  <c r="H238" i="3" s="1"/>
  <c r="I238" i="3" s="1"/>
  <c r="F239" i="3"/>
  <c r="F240" i="3"/>
  <c r="H240" i="3" s="1"/>
  <c r="I240" i="3" s="1"/>
  <c r="F241" i="3"/>
  <c r="F242" i="3"/>
  <c r="H242" i="3" s="1"/>
  <c r="I242" i="3" s="1"/>
  <c r="F243" i="3"/>
  <c r="F244" i="3"/>
  <c r="H244" i="3" s="1"/>
  <c r="I244" i="3" s="1"/>
  <c r="F245" i="3"/>
  <c r="F246" i="3"/>
  <c r="H246" i="3" s="1"/>
  <c r="I246" i="3" s="1"/>
  <c r="F247" i="3"/>
  <c r="F248" i="3"/>
  <c r="H248" i="3" s="1"/>
  <c r="I248" i="3" s="1"/>
  <c r="F249" i="3"/>
  <c r="F250" i="3"/>
  <c r="H250" i="3" s="1"/>
  <c r="I250" i="3" s="1"/>
  <c r="F251" i="3"/>
  <c r="F252" i="3"/>
  <c r="H252" i="3" s="1"/>
  <c r="I252" i="3" s="1"/>
  <c r="F253" i="3"/>
  <c r="F254" i="3"/>
  <c r="H254" i="3" s="1"/>
  <c r="I254" i="3" s="1"/>
  <c r="F255" i="3"/>
  <c r="F256" i="3"/>
  <c r="H256" i="3" s="1"/>
  <c r="I256" i="3" s="1"/>
  <c r="F257" i="3"/>
  <c r="F258" i="3"/>
  <c r="H258" i="3" s="1"/>
  <c r="I258" i="3" s="1"/>
  <c r="F259" i="3"/>
  <c r="F260" i="3"/>
  <c r="H260" i="3" s="1"/>
  <c r="I260" i="3" s="1"/>
  <c r="F261" i="3"/>
  <c r="F262" i="3"/>
  <c r="H262" i="3" s="1"/>
  <c r="I262" i="3" s="1"/>
  <c r="F263" i="3"/>
  <c r="F264" i="3"/>
  <c r="H264" i="3" s="1"/>
  <c r="I264" i="3" s="1"/>
  <c r="F265" i="3"/>
  <c r="F266" i="3"/>
  <c r="H266" i="3" s="1"/>
  <c r="I266" i="3" s="1"/>
  <c r="F267" i="3"/>
  <c r="F268" i="3"/>
  <c r="H268" i="3" s="1"/>
  <c r="I268" i="3" s="1"/>
  <c r="F269" i="3"/>
  <c r="F270" i="3"/>
  <c r="H270" i="3" s="1"/>
  <c r="I270" i="3" s="1"/>
  <c r="F271" i="3"/>
  <c r="H272" i="3"/>
  <c r="I272" i="3" s="1"/>
  <c r="F273" i="3"/>
  <c r="F274" i="3"/>
  <c r="H274" i="3" s="1"/>
  <c r="I274" i="3" s="1"/>
  <c r="F275" i="3"/>
  <c r="F276" i="3"/>
  <c r="H276" i="3" s="1"/>
  <c r="I276" i="3" s="1"/>
  <c r="F277" i="3"/>
  <c r="F278" i="3"/>
  <c r="H278" i="3" s="1"/>
  <c r="I278" i="3" s="1"/>
  <c r="F279" i="3"/>
  <c r="F280" i="3"/>
  <c r="H280" i="3" s="1"/>
  <c r="I280" i="3" s="1"/>
  <c r="F281" i="3"/>
  <c r="F282" i="3"/>
  <c r="H282" i="3" s="1"/>
  <c r="I282" i="3" s="1"/>
  <c r="F283" i="3"/>
  <c r="F284" i="3"/>
  <c r="H284" i="3" s="1"/>
  <c r="I284" i="3" s="1"/>
  <c r="F285" i="3"/>
  <c r="F286" i="3"/>
  <c r="H286" i="3" s="1"/>
  <c r="I286" i="3" s="1"/>
  <c r="F287" i="3"/>
  <c r="F288" i="3"/>
  <c r="H288" i="3" s="1"/>
  <c r="I288" i="3" s="1"/>
  <c r="F289" i="3"/>
  <c r="F290" i="3"/>
  <c r="H290" i="3" s="1"/>
  <c r="I290" i="3" s="1"/>
  <c r="F291" i="3"/>
  <c r="H291" i="3" s="1"/>
  <c r="I291" i="3" s="1"/>
  <c r="F292" i="3"/>
  <c r="H292" i="3" s="1"/>
  <c r="I292" i="3" s="1"/>
  <c r="F293" i="3"/>
  <c r="F294" i="3"/>
  <c r="H294" i="3" s="1"/>
  <c r="I294" i="3" s="1"/>
  <c r="F295" i="3"/>
  <c r="H295" i="3" s="1"/>
  <c r="I295" i="3" s="1"/>
  <c r="F296" i="3"/>
  <c r="H296" i="3" s="1"/>
  <c r="I296" i="3" s="1"/>
  <c r="F297" i="3"/>
  <c r="F298" i="3"/>
  <c r="H298" i="3" s="1"/>
  <c r="I298" i="3" s="1"/>
  <c r="F299" i="3"/>
  <c r="H299" i="3" s="1"/>
  <c r="I299" i="3" s="1"/>
  <c r="F300" i="3"/>
  <c r="H300" i="3" s="1"/>
  <c r="I300" i="3" s="1"/>
  <c r="F301" i="3"/>
  <c r="F302" i="3"/>
  <c r="H302" i="3" s="1"/>
  <c r="I302" i="3" s="1"/>
  <c r="F303" i="3"/>
  <c r="H303" i="3" s="1"/>
  <c r="I303" i="3" s="1"/>
  <c r="F304" i="3"/>
  <c r="H304" i="3" s="1"/>
  <c r="I304" i="3" s="1"/>
  <c r="F305" i="3"/>
  <c r="F306" i="3"/>
  <c r="H306" i="3" s="1"/>
  <c r="I306" i="3" s="1"/>
  <c r="F307" i="3"/>
  <c r="H307" i="3" s="1"/>
  <c r="I307" i="3" s="1"/>
  <c r="F308" i="3"/>
  <c r="H308" i="3" s="1"/>
  <c r="I308" i="3" s="1"/>
  <c r="F9" i="3"/>
  <c r="H9" i="3" s="1"/>
  <c r="I9" i="3" l="1"/>
  <c r="H287" i="3"/>
  <c r="I287" i="3" s="1"/>
  <c r="H283" i="3"/>
  <c r="I283" i="3" s="1"/>
  <c r="H279" i="3"/>
  <c r="I279" i="3" s="1"/>
  <c r="H275" i="3"/>
  <c r="I275" i="3" s="1"/>
  <c r="H271" i="3"/>
  <c r="I271" i="3" s="1"/>
  <c r="H267" i="3"/>
  <c r="I267" i="3" s="1"/>
  <c r="H263" i="3"/>
  <c r="I263" i="3" s="1"/>
  <c r="H259" i="3"/>
  <c r="I259" i="3" s="1"/>
  <c r="H255" i="3"/>
  <c r="I255" i="3" s="1"/>
  <c r="H251" i="3"/>
  <c r="I251" i="3" s="1"/>
  <c r="H247" i="3"/>
  <c r="I247" i="3" s="1"/>
  <c r="H243" i="3"/>
  <c r="I243" i="3" s="1"/>
  <c r="H239" i="3"/>
  <c r="I239" i="3" s="1"/>
  <c r="H235" i="3"/>
  <c r="I235" i="3" s="1"/>
  <c r="H231" i="3"/>
  <c r="I231" i="3" s="1"/>
  <c r="H227" i="3"/>
  <c r="I227" i="3" s="1"/>
  <c r="H223" i="3"/>
  <c r="I223" i="3" s="1"/>
  <c r="H219" i="3"/>
  <c r="I219" i="3" s="1"/>
  <c r="H215" i="3"/>
  <c r="I215" i="3" s="1"/>
  <c r="H211" i="3"/>
  <c r="I211" i="3" s="1"/>
  <c r="H207" i="3"/>
  <c r="I207" i="3" s="1"/>
  <c r="H203" i="3"/>
  <c r="I203" i="3" s="1"/>
  <c r="H199" i="3"/>
  <c r="I199" i="3" s="1"/>
  <c r="H195" i="3"/>
  <c r="I195" i="3" s="1"/>
  <c r="H191" i="3"/>
  <c r="I191" i="3" s="1"/>
  <c r="H187" i="3"/>
  <c r="I187" i="3" s="1"/>
  <c r="H183" i="3"/>
  <c r="I183" i="3" s="1"/>
  <c r="H179" i="3"/>
  <c r="I179" i="3" s="1"/>
  <c r="H175" i="3"/>
  <c r="I175" i="3" s="1"/>
  <c r="H171" i="3"/>
  <c r="I171" i="3" s="1"/>
  <c r="H167" i="3"/>
  <c r="I167" i="3" s="1"/>
  <c r="H163" i="3"/>
  <c r="I163" i="3" s="1"/>
  <c r="H159" i="3"/>
  <c r="I159" i="3" s="1"/>
  <c r="H155" i="3"/>
  <c r="I155" i="3" s="1"/>
  <c r="H151" i="3"/>
  <c r="I151" i="3" s="1"/>
  <c r="H147" i="3"/>
  <c r="I147" i="3" s="1"/>
  <c r="H143" i="3"/>
  <c r="I143" i="3" s="1"/>
  <c r="H139" i="3"/>
  <c r="I139" i="3" s="1"/>
  <c r="H135" i="3"/>
  <c r="I135" i="3" s="1"/>
  <c r="H131" i="3"/>
  <c r="I131" i="3" s="1"/>
  <c r="H127" i="3"/>
  <c r="I127" i="3" s="1"/>
  <c r="H123" i="3"/>
  <c r="I123" i="3" s="1"/>
  <c r="H119" i="3"/>
  <c r="I119" i="3" s="1"/>
  <c r="H115" i="3"/>
  <c r="I115" i="3" s="1"/>
  <c r="H111" i="3"/>
  <c r="I111" i="3" s="1"/>
  <c r="H107" i="3"/>
  <c r="I107" i="3" s="1"/>
  <c r="H103" i="3"/>
  <c r="I103" i="3" s="1"/>
  <c r="H99" i="3"/>
  <c r="I99" i="3" s="1"/>
  <c r="H95" i="3"/>
  <c r="I95" i="3" s="1"/>
  <c r="H91" i="3"/>
  <c r="I91" i="3" s="1"/>
  <c r="H87" i="3"/>
  <c r="I87" i="3" s="1"/>
  <c r="H83" i="3"/>
  <c r="I83" i="3" s="1"/>
  <c r="H79" i="3"/>
  <c r="I79" i="3" s="1"/>
  <c r="H75" i="3"/>
  <c r="I75" i="3" s="1"/>
  <c r="H71" i="3"/>
  <c r="I71" i="3" s="1"/>
  <c r="H67" i="3"/>
  <c r="I67" i="3" s="1"/>
  <c r="H63" i="3"/>
  <c r="I63" i="3" s="1"/>
  <c r="H59" i="3"/>
  <c r="I59" i="3" s="1"/>
  <c r="H55" i="3"/>
  <c r="I55" i="3" s="1"/>
  <c r="H51" i="3"/>
  <c r="I51" i="3" s="1"/>
  <c r="H47" i="3"/>
  <c r="I47" i="3" s="1"/>
  <c r="H43" i="3"/>
  <c r="I43" i="3" s="1"/>
  <c r="H39" i="3"/>
  <c r="I39" i="3" s="1"/>
  <c r="H35" i="3"/>
  <c r="I35" i="3" s="1"/>
  <c r="H31" i="3"/>
  <c r="I31" i="3" s="1"/>
  <c r="H27" i="3"/>
  <c r="I27" i="3" s="1"/>
  <c r="H23" i="3"/>
  <c r="I23" i="3" s="1"/>
  <c r="H19" i="3"/>
  <c r="I19" i="3" s="1"/>
  <c r="H15" i="3"/>
  <c r="I15" i="3" s="1"/>
  <c r="H11" i="3"/>
  <c r="I11" i="3" s="1"/>
  <c r="G305" i="3"/>
  <c r="G301" i="3"/>
  <c r="G297" i="3"/>
  <c r="G293" i="3"/>
  <c r="G289" i="3"/>
  <c r="G285" i="3"/>
  <c r="G281" i="3"/>
  <c r="G277" i="3"/>
  <c r="G273" i="3"/>
  <c r="G269" i="3"/>
  <c r="G265" i="3"/>
  <c r="G261" i="3"/>
  <c r="G257" i="3"/>
  <c r="G253" i="3"/>
  <c r="G249" i="3"/>
  <c r="G245" i="3"/>
  <c r="G241" i="3"/>
  <c r="G237" i="3"/>
  <c r="G233" i="3"/>
  <c r="G229" i="3"/>
  <c r="G225" i="3"/>
  <c r="G221" i="3"/>
  <c r="G217" i="3"/>
  <c r="G213" i="3"/>
  <c r="G209" i="3"/>
  <c r="G205" i="3"/>
  <c r="G201" i="3"/>
  <c r="G197" i="3"/>
  <c r="G193" i="3"/>
  <c r="G189" i="3"/>
  <c r="G185" i="3"/>
  <c r="G181" i="3"/>
  <c r="G177" i="3"/>
  <c r="G173" i="3"/>
  <c r="G169" i="3"/>
  <c r="G165" i="3"/>
  <c r="G161" i="3"/>
  <c r="G157" i="3"/>
  <c r="G153" i="3"/>
  <c r="G149" i="3"/>
  <c r="G145" i="3"/>
  <c r="G141" i="3"/>
  <c r="G137" i="3"/>
  <c r="G133" i="3"/>
  <c r="G129" i="3"/>
  <c r="G125" i="3"/>
  <c r="G121" i="3"/>
  <c r="G117" i="3"/>
  <c r="G113" i="3"/>
  <c r="G109" i="3"/>
  <c r="G105" i="3"/>
  <c r="G101" i="3"/>
  <c r="G97" i="3"/>
  <c r="G93" i="3"/>
  <c r="G89" i="3"/>
  <c r="G85" i="3"/>
  <c r="G81" i="3"/>
  <c r="G77" i="3"/>
  <c r="G73" i="3"/>
  <c r="G69" i="3"/>
  <c r="G65" i="3"/>
  <c r="G61" i="3"/>
  <c r="G57" i="3"/>
  <c r="G53" i="3"/>
  <c r="G49" i="3"/>
  <c r="G45" i="3"/>
  <c r="G41" i="3"/>
  <c r="G37" i="3"/>
  <c r="G33" i="3"/>
  <c r="G29" i="3"/>
  <c r="G25" i="3"/>
  <c r="G21" i="3"/>
  <c r="G17" i="3"/>
  <c r="G13" i="3"/>
  <c r="H305" i="3"/>
  <c r="I305" i="3" s="1"/>
  <c r="H301" i="3"/>
  <c r="I301" i="3" s="1"/>
  <c r="H297" i="3"/>
  <c r="I297" i="3" s="1"/>
  <c r="H293" i="3"/>
  <c r="I293" i="3" s="1"/>
  <c r="H289" i="3"/>
  <c r="I289" i="3" s="1"/>
  <c r="H285" i="3"/>
  <c r="I285" i="3" s="1"/>
  <c r="H281" i="3"/>
  <c r="I281" i="3" s="1"/>
  <c r="H277" i="3"/>
  <c r="I277" i="3" s="1"/>
  <c r="H273" i="3"/>
  <c r="I273" i="3" s="1"/>
  <c r="H269" i="3"/>
  <c r="I269" i="3" s="1"/>
  <c r="H265" i="3"/>
  <c r="I265" i="3" s="1"/>
  <c r="H261" i="3"/>
  <c r="I261" i="3" s="1"/>
  <c r="H257" i="3"/>
  <c r="I257" i="3" s="1"/>
  <c r="H253" i="3"/>
  <c r="I253" i="3" s="1"/>
  <c r="H249" i="3"/>
  <c r="I249" i="3" s="1"/>
  <c r="H245" i="3"/>
  <c r="I245" i="3" s="1"/>
  <c r="H241" i="3"/>
  <c r="I241" i="3" s="1"/>
  <c r="H237" i="3"/>
  <c r="I237" i="3" s="1"/>
  <c r="H233" i="3"/>
  <c r="I233" i="3" s="1"/>
  <c r="H229" i="3"/>
  <c r="I229" i="3" s="1"/>
  <c r="H225" i="3"/>
  <c r="I225" i="3" s="1"/>
  <c r="H221" i="3"/>
  <c r="I221" i="3" s="1"/>
  <c r="H217" i="3"/>
  <c r="I217" i="3" s="1"/>
  <c r="H213" i="3"/>
  <c r="I213" i="3" s="1"/>
  <c r="H209" i="3"/>
  <c r="I209" i="3" s="1"/>
  <c r="H205" i="3"/>
  <c r="I205" i="3" s="1"/>
  <c r="H201" i="3"/>
  <c r="I201" i="3" s="1"/>
  <c r="H197" i="3"/>
  <c r="I197" i="3" s="1"/>
  <c r="H193" i="3"/>
  <c r="I193" i="3" s="1"/>
  <c r="H189" i="3"/>
  <c r="I189" i="3" s="1"/>
  <c r="H185" i="3"/>
  <c r="I185" i="3" s="1"/>
  <c r="H181" i="3"/>
  <c r="I181" i="3" s="1"/>
  <c r="H177" i="3"/>
  <c r="I177" i="3" s="1"/>
  <c r="H173" i="3"/>
  <c r="I173" i="3" s="1"/>
  <c r="H169" i="3"/>
  <c r="I169" i="3" s="1"/>
  <c r="H165" i="3"/>
  <c r="I165" i="3" s="1"/>
  <c r="H161" i="3"/>
  <c r="I161" i="3" s="1"/>
  <c r="H157" i="3"/>
  <c r="I157" i="3" s="1"/>
  <c r="H153" i="3"/>
  <c r="I153" i="3" s="1"/>
  <c r="H149" i="3"/>
  <c r="I149" i="3" s="1"/>
  <c r="H145" i="3"/>
  <c r="I145" i="3" s="1"/>
  <c r="H141" i="3"/>
  <c r="I141" i="3" s="1"/>
  <c r="H137" i="3"/>
  <c r="I137" i="3" s="1"/>
  <c r="H133" i="3"/>
  <c r="I133" i="3" s="1"/>
  <c r="H129" i="3"/>
  <c r="I129" i="3" s="1"/>
  <c r="H125" i="3"/>
  <c r="I125" i="3" s="1"/>
  <c r="H121" i="3"/>
  <c r="I121" i="3" s="1"/>
  <c r="H117" i="3"/>
  <c r="I117" i="3" s="1"/>
  <c r="H113" i="3"/>
  <c r="I113" i="3" s="1"/>
  <c r="H109" i="3"/>
  <c r="I109" i="3" s="1"/>
  <c r="H105" i="3"/>
  <c r="I105" i="3" s="1"/>
  <c r="H101" i="3"/>
  <c r="I101" i="3" s="1"/>
  <c r="H97" i="3"/>
  <c r="I97" i="3" s="1"/>
  <c r="H93" i="3"/>
  <c r="I93" i="3" s="1"/>
  <c r="H89" i="3"/>
  <c r="I89" i="3" s="1"/>
  <c r="H85" i="3"/>
  <c r="I85" i="3" s="1"/>
  <c r="H81" i="3"/>
  <c r="I81" i="3" s="1"/>
  <c r="H77" i="3"/>
  <c r="I77" i="3" s="1"/>
  <c r="H73" i="3"/>
  <c r="I73" i="3" s="1"/>
  <c r="H69" i="3"/>
  <c r="I69" i="3" s="1"/>
  <c r="H65" i="3"/>
  <c r="I65" i="3" s="1"/>
  <c r="H61" i="3"/>
  <c r="I61" i="3" s="1"/>
  <c r="H57" i="3"/>
  <c r="I57" i="3" s="1"/>
  <c r="H53" i="3"/>
  <c r="I53" i="3" s="1"/>
  <c r="H49" i="3"/>
  <c r="I49" i="3" s="1"/>
  <c r="H45" i="3"/>
  <c r="I45" i="3" s="1"/>
  <c r="H41" i="3"/>
  <c r="I41" i="3" s="1"/>
  <c r="H37" i="3"/>
  <c r="I37" i="3" s="1"/>
  <c r="H33" i="3"/>
  <c r="I33" i="3" s="1"/>
  <c r="H29" i="3"/>
  <c r="I29" i="3" s="1"/>
  <c r="H25" i="3"/>
  <c r="I25" i="3" s="1"/>
  <c r="H21" i="3"/>
  <c r="I21" i="3" s="1"/>
  <c r="H17" i="3"/>
  <c r="I17" i="3" s="1"/>
  <c r="H13" i="3"/>
  <c r="I13" i="3" s="1"/>
  <c r="K18" i="15"/>
  <c r="K14" i="15"/>
  <c r="K10" i="15"/>
  <c r="K22" i="15"/>
  <c r="K27" i="15"/>
  <c r="K23" i="15"/>
  <c r="K19" i="15"/>
  <c r="K26" i="15"/>
  <c r="K28" i="15"/>
  <c r="K24" i="15"/>
  <c r="K20" i="15"/>
  <c r="K16" i="15"/>
  <c r="K12" i="15"/>
  <c r="K8" i="15"/>
  <c r="K15" i="15"/>
  <c r="K11" i="15"/>
  <c r="K7" i="15"/>
  <c r="J25" i="15"/>
  <c r="K25" i="15" s="1"/>
  <c r="J21" i="15"/>
  <c r="K21" i="15" s="1"/>
  <c r="J17" i="15"/>
  <c r="K17" i="15" s="1"/>
  <c r="J13" i="15"/>
  <c r="K13" i="15" s="1"/>
  <c r="J9" i="15"/>
  <c r="K9" i="15" s="1"/>
  <c r="C14" i="10"/>
</calcChain>
</file>

<file path=xl/sharedStrings.xml><?xml version="1.0" encoding="utf-8"?>
<sst xmlns="http://schemas.openxmlformats.org/spreadsheetml/2006/main" count="4436" uniqueCount="116">
  <si>
    <t>Sales Person</t>
  </si>
  <si>
    <t>Geography</t>
  </si>
  <si>
    <t>Product</t>
  </si>
  <si>
    <t>Amount</t>
  </si>
  <si>
    <t>Units</t>
  </si>
  <si>
    <t>Ram Mahesh</t>
  </si>
  <si>
    <t>New Zealand</t>
  </si>
  <si>
    <t>70% Dark Bites</t>
  </si>
  <si>
    <t>Brien Boise</t>
  </si>
  <si>
    <t>USA</t>
  </si>
  <si>
    <t>Choco Coated Almonds</t>
  </si>
  <si>
    <t>Husein Augar</t>
  </si>
  <si>
    <t>Almond Choco</t>
  </si>
  <si>
    <t>Carla Molina</t>
  </si>
  <si>
    <t>Canada</t>
  </si>
  <si>
    <t>Drinking Coco</t>
  </si>
  <si>
    <t>Curtice Advani</t>
  </si>
  <si>
    <t>UK</t>
  </si>
  <si>
    <t>White Choc</t>
  </si>
  <si>
    <t>Peanut Butter Cubes</t>
  </si>
  <si>
    <t>Australia</t>
  </si>
  <si>
    <t>Smooth Sliky Salty</t>
  </si>
  <si>
    <t>After Nines</t>
  </si>
  <si>
    <t>Ches Bonnell</t>
  </si>
  <si>
    <t>50% Dark Bites</t>
  </si>
  <si>
    <t>Gigi Bohling</t>
  </si>
  <si>
    <t>Barr Faughny</t>
  </si>
  <si>
    <t>Gunar Cockshoot</t>
  </si>
  <si>
    <t>Eclairs</t>
  </si>
  <si>
    <t>Mint Chip Choco</t>
  </si>
  <si>
    <t>India</t>
  </si>
  <si>
    <t>Milk Bars</t>
  </si>
  <si>
    <t>Manuka Honey Choco</t>
  </si>
  <si>
    <t>Orange Choco</t>
  </si>
  <si>
    <t>Fruit &amp; Nut Bars</t>
  </si>
  <si>
    <t>Oby Sorrel</t>
  </si>
  <si>
    <t>99% Dark &amp; Pure</t>
  </si>
  <si>
    <t>Raspberry Choco</t>
  </si>
  <si>
    <t>85% Dark Bars</t>
  </si>
  <si>
    <t>Organic Choco Syrup</t>
  </si>
  <si>
    <t>Caramel Stuffed Bars</t>
  </si>
  <si>
    <t>Spicy Special Slims</t>
  </si>
  <si>
    <t>Baker's Choco Chips</t>
  </si>
  <si>
    <t xml:space="preserve"> </t>
  </si>
  <si>
    <t>Cost per unit</t>
  </si>
  <si>
    <t>Questions</t>
  </si>
  <si>
    <t>Quick statistics</t>
  </si>
  <si>
    <t>Exploratory Data Analysis (EDA) with CF</t>
  </si>
  <si>
    <t>Sales by country (with formulas)</t>
  </si>
  <si>
    <t>Sales by country (with pivots)</t>
  </si>
  <si>
    <t>Top 5 products by $ per unit</t>
  </si>
  <si>
    <t>Are there any anomalies in the data?</t>
  </si>
  <si>
    <t>Best Sales person by country</t>
  </si>
  <si>
    <t>Profits by product (using products table) - See column Y</t>
  </si>
  <si>
    <t>Dynamic country-level Sales Report</t>
  </si>
  <si>
    <t>Profit</t>
  </si>
  <si>
    <t>Row Labels</t>
  </si>
  <si>
    <t>Grand Total</t>
  </si>
  <si>
    <t>Sum of Amount</t>
  </si>
  <si>
    <t>Sales Data</t>
  </si>
  <si>
    <t>Cost Data</t>
  </si>
  <si>
    <t>Cost Per Unit</t>
  </si>
  <si>
    <t>Sales Amount</t>
  </si>
  <si>
    <t>Country</t>
  </si>
  <si>
    <t>Total</t>
  </si>
  <si>
    <t>$ Per Unit</t>
  </si>
  <si>
    <t>Total Cost</t>
  </si>
  <si>
    <t>(blank)</t>
  </si>
  <si>
    <t>Sum of $ Per Unit</t>
  </si>
  <si>
    <t>Products</t>
  </si>
  <si>
    <t>Sum of Profit</t>
  </si>
  <si>
    <t xml:space="preserve">Yes there are annomalies in the data, </t>
  </si>
  <si>
    <t>The name of the 117 units of goods sold by Gunar Cockshoot in India for $2,212 was not given</t>
  </si>
  <si>
    <t>Sales Persons</t>
  </si>
  <si>
    <t xml:space="preserve">Units </t>
  </si>
  <si>
    <t>Using Pivot</t>
  </si>
  <si>
    <t>Using Formula</t>
  </si>
  <si>
    <t>I use Pivot table to generate the totalsales amount by each sales persons by country, then I use conditional formating to highlightthe highest sales amount (Best sales Person) then support with a chart</t>
  </si>
  <si>
    <t>I used the SUMIF formula to calculate the total sales amount by country form the sales_data Table</t>
  </si>
  <si>
    <t>I made an analysis by combining the sales_data Table and the Product Table (as gven) (using Vlookup) to get the $ per unit, Total cost and Profit</t>
  </si>
  <si>
    <t>= Amount - Total cost</t>
  </si>
  <si>
    <t>= Amount/Units</t>
  </si>
  <si>
    <t>= Units * Cost per unit</t>
  </si>
  <si>
    <t>The sum of $ per unit for all the products was filtered to select only the top 5 products</t>
  </si>
  <si>
    <t>See Analysis sheet on how I calculated profit. This is however based on only the products</t>
  </si>
  <si>
    <t>Another anomalies was that the unit of good amounting to $5,306 sold by Ches Bonnell in New Zealand was not given</t>
  </si>
  <si>
    <t xml:space="preserve"> Profit</t>
  </si>
  <si>
    <t>Sales</t>
  </si>
  <si>
    <t>Mean</t>
  </si>
  <si>
    <t>Standard Error</t>
  </si>
  <si>
    <t>Median</t>
  </si>
  <si>
    <t>Mode</t>
  </si>
  <si>
    <t>Standard Deviation</t>
  </si>
  <si>
    <t>Sample Variance</t>
  </si>
  <si>
    <t>Kurtosis</t>
  </si>
  <si>
    <t>Skewness</t>
  </si>
  <si>
    <t>Range</t>
  </si>
  <si>
    <t>Minimum</t>
  </si>
  <si>
    <t>Maximum</t>
  </si>
  <si>
    <t>Sum</t>
  </si>
  <si>
    <t>Count</t>
  </si>
  <si>
    <t>Confidence Level(95.0%)</t>
  </si>
  <si>
    <t>DESCRIPTIVE STATISTICS</t>
  </si>
  <si>
    <t>I used the Data analysis toolpack to analyse the descriptive statistics</t>
  </si>
  <si>
    <t>a</t>
  </si>
  <si>
    <t>Filter by Top 10 Products</t>
  </si>
  <si>
    <t>b</t>
  </si>
  <si>
    <r>
      <t>Using </t>
    </r>
    <r>
      <rPr>
        <b/>
        <sz val="12"/>
        <color rgb="FF363940"/>
        <rFont val="Calibri"/>
        <family val="2"/>
        <scheme val="minor"/>
      </rPr>
      <t>Conditional Formatting (CF)</t>
    </r>
    <r>
      <rPr>
        <sz val="12"/>
        <color rgb="FF363940"/>
        <rFont val="Calibri"/>
        <family val="2"/>
        <scheme val="minor"/>
      </rPr>
      <t> for the EDA</t>
    </r>
  </si>
  <si>
    <t>Filter by Above Average</t>
  </si>
  <si>
    <t>C</t>
  </si>
  <si>
    <t>Top 10% Product</t>
  </si>
  <si>
    <t>Unit sold</t>
  </si>
  <si>
    <t>Revenue</t>
  </si>
  <si>
    <t xml:space="preserve">Profit </t>
  </si>
  <si>
    <t>Avg Cost Per Unit</t>
  </si>
  <si>
    <t xml:space="preserve">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</si>
</sst>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6" formatCode="&quot;$&quot;#,##0_);[Red]\(&quot;$&quot;#,##0\)"/>
    <numFmt numFmtId="8" formatCode="&quot;$&quot;#,##0.00_);[Red]\(&quot;$&quot;#,##0.00\)"/>
    <numFmt numFmtId="164" formatCode="_-* #,##0.00_-;\-* #,##0.00_-;_-* &quot;-&quot;??_-;_-@_-"/>
    <numFmt numFmtId="165" formatCode="_-* #,##0_-;\-* #,##0_-;_-* &quot;-&quot;??_-;_-@_-"/>
    <numFmt numFmtId="166" formatCode="_-[$$-409]* #,##0.00_ ;_-[$$-409]* \-#,##0.00\ ;_-[$$-409]* &quot;-&quot;??_ ;_-@_ "/>
  </numFmts>
  <fonts count="13"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
      <b/>
      <sz val="14"/>
      <color theme="1"/>
      <name val="Calibri"/>
      <family val="2"/>
      <scheme val="minor"/>
    </font>
    <font>
      <b/>
      <sz val="11"/>
      <color rgb="FFFF0000"/>
      <name val="Calibri"/>
      <family val="2"/>
      <scheme val="minor"/>
    </font>
    <font>
      <b/>
      <i/>
      <sz val="11"/>
      <color rgb="FFFF0000"/>
      <name val="Calibri"/>
      <family val="2"/>
      <scheme val="minor"/>
    </font>
    <font>
      <i/>
      <sz val="11"/>
      <color theme="1"/>
      <name val="Calibri"/>
      <family val="2"/>
      <scheme val="minor"/>
    </font>
    <font>
      <b/>
      <i/>
      <sz val="11"/>
      <color theme="1"/>
      <name val="Calibri"/>
      <family val="2"/>
      <scheme val="minor"/>
    </font>
    <font>
      <sz val="12"/>
      <color rgb="FF363940"/>
      <name val="Calibri"/>
      <family val="2"/>
      <scheme val="minor"/>
    </font>
    <font>
      <b/>
      <sz val="12"/>
      <color rgb="FF363940"/>
      <name val="Calibri"/>
      <family val="2"/>
      <scheme val="minor"/>
    </font>
    <font>
      <u/>
      <sz val="11"/>
      <color theme="10"/>
      <name val="Calibri"/>
      <family val="2"/>
      <scheme val="minor"/>
    </font>
    <font>
      <b/>
      <sz val="24"/>
      <color theme="1" tint="0.499984740745262"/>
      <name val="Calibri"/>
      <family val="2"/>
      <scheme val="minor"/>
    </font>
  </fonts>
  <fills count="8">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dotted">
        <color theme="0" tint="-0.24994659260841701"/>
      </top>
      <bottom style="dotted">
        <color theme="0" tint="-0.24994659260841701"/>
      </bottom>
      <diagonal/>
    </border>
    <border>
      <left/>
      <right/>
      <top/>
      <bottom style="thin">
        <color theme="4" tint="0.39997558519241921"/>
      </bottom>
      <diagonal/>
    </border>
    <border>
      <left/>
      <right/>
      <top style="thin">
        <color theme="4" tint="0.39997558519241921"/>
      </top>
      <bottom/>
      <diagonal/>
    </border>
    <border>
      <left/>
      <right style="thin">
        <color theme="4"/>
      </right>
      <top style="thin">
        <color theme="4" tint="0.39997558519241921"/>
      </top>
      <bottom style="thin">
        <color theme="4" tint="0.39997558519241921"/>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3">
    <xf numFmtId="0" fontId="0" fillId="0" borderId="0"/>
    <xf numFmtId="164" fontId="3" fillId="0" borderId="0" applyFont="0" applyFill="0" applyBorder="0" applyAlignment="0" applyProtection="0"/>
    <xf numFmtId="0" fontId="11" fillId="0" borderId="0" applyNumberFormat="0" applyFill="0" applyBorder="0" applyAlignment="0" applyProtection="0"/>
  </cellStyleXfs>
  <cellXfs count="66">
    <xf numFmtId="0" fontId="0" fillId="0" borderId="0" xfId="0"/>
    <xf numFmtId="0" fontId="1" fillId="2" borderId="1" xfId="0" applyFont="1" applyFill="1" applyBorder="1"/>
    <xf numFmtId="0" fontId="1" fillId="2" borderId="2" xfId="0" applyFont="1" applyFill="1" applyBorder="1"/>
    <xf numFmtId="0" fontId="1" fillId="2" borderId="2" xfId="0" applyFont="1" applyFill="1" applyBorder="1" applyAlignment="1">
      <alignment horizontal="right"/>
    </xf>
    <xf numFmtId="0" fontId="0" fillId="3" borderId="1" xfId="0" applyFill="1" applyBorder="1"/>
    <xf numFmtId="0" fontId="0" fillId="3" borderId="2" xfId="0" applyFill="1" applyBorder="1"/>
    <xf numFmtId="6" fontId="0" fillId="3" borderId="2" xfId="0" applyNumberFormat="1" applyFill="1" applyBorder="1"/>
    <xf numFmtId="3" fontId="0" fillId="3" borderId="2" xfId="0" applyNumberFormat="1" applyFill="1" applyBorder="1"/>
    <xf numFmtId="0" fontId="0" fillId="0" borderId="1" xfId="0" applyBorder="1"/>
    <xf numFmtId="0" fontId="0" fillId="0" borderId="2" xfId="0" applyBorder="1"/>
    <xf numFmtId="6" fontId="0" fillId="0" borderId="2" xfId="0" applyNumberFormat="1" applyBorder="1"/>
    <xf numFmtId="3" fontId="0" fillId="0" borderId="2" xfId="0" applyNumberFormat="1" applyBorder="1"/>
    <xf numFmtId="8" fontId="0" fillId="0" borderId="0" xfId="0" applyNumberFormat="1"/>
    <xf numFmtId="0" fontId="2" fillId="4" borderId="0" xfId="0" applyFont="1" applyFill="1"/>
    <xf numFmtId="0" fontId="0" fillId="4" borderId="0" xfId="0" applyFill="1"/>
    <xf numFmtId="0" fontId="2" fillId="0" borderId="3" xfId="0" applyFont="1" applyBorder="1"/>
    <xf numFmtId="0" fontId="0" fillId="0" borderId="3" xfId="0" applyBorder="1"/>
    <xf numFmtId="0" fontId="1" fillId="2" borderId="4" xfId="0" applyFont="1" applyFill="1" applyBorder="1"/>
    <xf numFmtId="0" fontId="1" fillId="2" borderId="4" xfId="0" applyFont="1" applyFill="1" applyBorder="1" applyAlignment="1">
      <alignment horizontal="right"/>
    </xf>
    <xf numFmtId="0" fontId="0" fillId="0" borderId="5" xfId="0" applyBorder="1"/>
    <xf numFmtId="6" fontId="0" fillId="0" borderId="5" xfId="0" applyNumberFormat="1" applyBorder="1"/>
    <xf numFmtId="3" fontId="0" fillId="0" borderId="5" xfId="0" applyNumberFormat="1" applyBorder="1"/>
    <xf numFmtId="164" fontId="0" fillId="0" borderId="0" xfId="1" applyFont="1"/>
    <xf numFmtId="165" fontId="0" fillId="0" borderId="0" xfId="1" applyNumberFormat="1" applyFont="1"/>
    <xf numFmtId="0" fontId="0" fillId="0" borderId="0" xfId="0" pivotButton="1"/>
    <xf numFmtId="0" fontId="0" fillId="0" borderId="0" xfId="0" applyAlignment="1">
      <alignment horizontal="left"/>
    </xf>
    <xf numFmtId="6" fontId="0" fillId="0" borderId="0" xfId="0" applyNumberFormat="1"/>
    <xf numFmtId="0" fontId="2" fillId="3" borderId="4" xfId="0" applyFont="1" applyFill="1" applyBorder="1"/>
    <xf numFmtId="165" fontId="0" fillId="0" borderId="0" xfId="0" applyNumberFormat="1"/>
    <xf numFmtId="166" fontId="0" fillId="0" borderId="0" xfId="0" applyNumberFormat="1"/>
    <xf numFmtId="0" fontId="4" fillId="0" borderId="0" xfId="0" applyFont="1"/>
    <xf numFmtId="0" fontId="1" fillId="2" borderId="6" xfId="0" applyFont="1" applyFill="1" applyBorder="1" applyAlignment="1">
      <alignment horizontal="right"/>
    </xf>
    <xf numFmtId="3" fontId="0" fillId="0" borderId="6" xfId="0" applyNumberFormat="1" applyBorder="1"/>
    <xf numFmtId="0" fontId="2" fillId="3" borderId="5" xfId="0" applyFont="1" applyFill="1" applyBorder="1" applyAlignment="1">
      <alignment horizontal="left"/>
    </xf>
    <xf numFmtId="6" fontId="2" fillId="3" borderId="5" xfId="0" applyNumberFormat="1" applyFont="1" applyFill="1" applyBorder="1"/>
    <xf numFmtId="0" fontId="1" fillId="0" borderId="4" xfId="0" applyFont="1" applyBorder="1"/>
    <xf numFmtId="0" fontId="1" fillId="0" borderId="4" xfId="0" applyFont="1" applyBorder="1" applyAlignment="1">
      <alignment horizontal="right"/>
    </xf>
    <xf numFmtId="166" fontId="1" fillId="0" borderId="4" xfId="0" applyNumberFormat="1" applyFont="1" applyBorder="1"/>
    <xf numFmtId="8" fontId="1" fillId="0" borderId="4" xfId="0" applyNumberFormat="1" applyFont="1" applyBorder="1"/>
    <xf numFmtId="8" fontId="0" fillId="0" borderId="2" xfId="0" applyNumberFormat="1" applyBorder="1"/>
    <xf numFmtId="0" fontId="2" fillId="0" borderId="0" xfId="0" applyFont="1"/>
    <xf numFmtId="0" fontId="6" fillId="0" borderId="0" xfId="0" applyFont="1"/>
    <xf numFmtId="0" fontId="0" fillId="0" borderId="0" xfId="0" quotePrefix="1"/>
    <xf numFmtId="0" fontId="5" fillId="5" borderId="2" xfId="0" applyFont="1" applyFill="1" applyBorder="1"/>
    <xf numFmtId="8" fontId="5" fillId="5" borderId="2" xfId="0" applyNumberFormat="1" applyFont="1" applyFill="1" applyBorder="1"/>
    <xf numFmtId="8" fontId="5" fillId="5" borderId="0" xfId="0" applyNumberFormat="1" applyFont="1" applyFill="1"/>
    <xf numFmtId="6" fontId="5" fillId="5" borderId="0" xfId="0" applyNumberFormat="1" applyFont="1" applyFill="1"/>
    <xf numFmtId="0" fontId="0" fillId="0" borderId="7" xfId="0" applyBorder="1"/>
    <xf numFmtId="0" fontId="7" fillId="0" borderId="8" xfId="0" applyFont="1" applyBorder="1" applyAlignment="1">
      <alignment horizontal="center"/>
    </xf>
    <xf numFmtId="1" fontId="0" fillId="0" borderId="0" xfId="0" applyNumberFormat="1"/>
    <xf numFmtId="1" fontId="1" fillId="0" borderId="4" xfId="0" applyNumberFormat="1" applyFont="1" applyBorder="1" applyAlignment="1">
      <alignment horizontal="right"/>
    </xf>
    <xf numFmtId="1" fontId="0" fillId="0" borderId="2" xfId="0" applyNumberFormat="1" applyBorder="1"/>
    <xf numFmtId="0" fontId="8" fillId="0" borderId="9" xfId="0" applyFont="1" applyBorder="1" applyAlignment="1">
      <alignment horizontal="center"/>
    </xf>
    <xf numFmtId="0" fontId="9" fillId="0" borderId="0" xfId="0" applyFont="1"/>
    <xf numFmtId="8" fontId="0" fillId="0" borderId="0" xfId="1" applyNumberFormat="1" applyFont="1"/>
    <xf numFmtId="8" fontId="2" fillId="3" borderId="5" xfId="0" applyNumberFormat="1" applyFont="1" applyFill="1" applyBorder="1"/>
    <xf numFmtId="164" fontId="0" fillId="0" borderId="0" xfId="0" applyNumberFormat="1"/>
    <xf numFmtId="0" fontId="2" fillId="3" borderId="4" xfId="0" applyFont="1" applyFill="1" applyBorder="1" applyAlignment="1">
      <alignment horizontal="center" vertical="center" wrapText="1"/>
    </xf>
    <xf numFmtId="0" fontId="2" fillId="6" borderId="0" xfId="0" applyFont="1" applyFill="1" applyAlignment="1">
      <alignment vertical="center"/>
    </xf>
    <xf numFmtId="0" fontId="2" fillId="6" borderId="0" xfId="0" applyFont="1" applyFill="1" applyAlignment="1">
      <alignment horizontal="center" vertical="center"/>
    </xf>
    <xf numFmtId="0" fontId="2" fillId="6" borderId="0" xfId="0" applyFont="1" applyFill="1" applyAlignment="1">
      <alignment horizontal="left"/>
    </xf>
    <xf numFmtId="164" fontId="2" fillId="6" borderId="0" xfId="0" applyNumberFormat="1" applyFont="1" applyFill="1"/>
    <xf numFmtId="0" fontId="2" fillId="6" borderId="0" xfId="0" applyFont="1" applyFill="1"/>
    <xf numFmtId="0" fontId="0" fillId="7" borderId="0" xfId="0" applyFill="1"/>
    <xf numFmtId="0" fontId="11" fillId="0" borderId="3" xfId="2" applyBorder="1"/>
    <xf numFmtId="0" fontId="12" fillId="0" borderId="0" xfId="0" applyFont="1" applyBorder="1" applyAlignment="1">
      <alignment horizontal="center"/>
    </xf>
  </cellXfs>
  <cellStyles count="3">
    <cellStyle name="Comma" xfId="1" builtinId="3"/>
    <cellStyle name="Hyperlink" xfId="2" builtinId="8"/>
    <cellStyle name="Normal" xfId="0" builtinId="0"/>
  </cellStyles>
  <dxfs count="120">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numFmt numFmtId="10" formatCode="&quot;$&quot;#,##0_);[Red]\(&quot;$&quot;#,##0\)"/>
    </dxf>
    <dxf>
      <numFmt numFmtId="12" formatCode="&quot;$&quot;#,##0.00_);[Red]\(&quot;$&quot;#,##0.00\)"/>
    </dxf>
    <dxf>
      <numFmt numFmtId="165" formatCode="_-* #,##0_-;\-* #,##0_-;_-* &quot;-&quot;??_-;_-@_-"/>
    </dxf>
    <dxf>
      <numFmt numFmtId="12" formatCode="&quot;$&quot;#,##0.00_);[Red]\(&quot;$&quot;#,##0.00\)"/>
    </dxf>
    <dxf>
      <numFmt numFmtId="10" formatCode="&quot;$&quot;#,##0_);[Red]\(&quot;$&quot;#,##0\)"/>
    </dxf>
    <dxf>
      <numFmt numFmtId="165" formatCode="_-* #,##0_-;\-* #,##0_-;_-* &quot;-&quot;??_-;_-@_-"/>
    </dxf>
    <dxf>
      <numFmt numFmtId="12" formatCode="&quot;$&quot;#,##0.00_);[Red]\(&quot;$&quot;#,##0.00\)"/>
    </dxf>
    <dxf>
      <numFmt numFmtId="10" formatCode="&quot;$&quot;#,##0_);[Red]\(&quot;$&quot;#,##0\)"/>
    </dxf>
    <dxf>
      <numFmt numFmtId="10" formatCode="&quot;$&quot;#,##0_);[Red]\(&quot;$&quot;#,##0\)"/>
    </dxf>
    <dxf>
      <numFmt numFmtId="12" formatCode="&quot;$&quot;#,##0.00_);[Red]\(&quot;$&quot;#,##0.00\)"/>
    </dxf>
    <dxf>
      <numFmt numFmtId="165" formatCode="_-* #,##0_-;\-* #,##0_-;_-* &quot;-&quot;??_-;_-@_-"/>
    </dxf>
    <dxf>
      <numFmt numFmtId="12" formatCode="&quot;$&quot;#,##0.00_);[Red]\(&quot;$&quot;#,##0.00\)"/>
    </dxf>
    <dxf>
      <numFmt numFmtId="10" formatCode="&quot;$&quot;#,##0_);[Red]\(&quot;$&quot;#,##0\)"/>
    </dxf>
    <dxf>
      <numFmt numFmtId="165" formatCode="_-* #,##0_-;\-* #,##0_-;_-* &quot;-&quot;??_-;_-@_-"/>
    </dxf>
    <dxf>
      <numFmt numFmtId="12" formatCode="&quot;$&quot;#,##0.00_);[Red]\(&quot;$&quot;#,##0.00\)"/>
    </dxf>
    <dxf>
      <numFmt numFmtId="10" formatCode="&quot;$&quot;#,##0_);[Red]\(&quot;$&quot;#,##0\)"/>
    </dxf>
    <dxf>
      <numFmt numFmtId="10" formatCode="&quot;$&quot;#,##0_);[Red]\(&quot;$&quot;#,##0\)"/>
    </dxf>
    <dxf>
      <numFmt numFmtId="12" formatCode="&quot;$&quot;#,##0.00_);[Red]\(&quot;$&quot;#,##0.00\)"/>
    </dxf>
    <dxf>
      <numFmt numFmtId="165" formatCode="_-* #,##0_-;\-* #,##0_-;_-* &quot;-&quot;??_-;_-@_-"/>
    </dxf>
    <dxf>
      <numFmt numFmtId="12" formatCode="&quot;$&quot;#,##0.00_);[Red]\(&quot;$&quot;#,##0.00\)"/>
    </dxf>
    <dxf>
      <numFmt numFmtId="10" formatCode="&quot;$&quot;#,##0_);[Red]\(&quot;$&quot;#,##0\)"/>
    </dxf>
    <dxf>
      <numFmt numFmtId="165" formatCode="_-* #,##0_-;\-* #,##0_-;_-* &quot;-&quot;??_-;_-@_-"/>
    </dxf>
    <dxf>
      <numFmt numFmtId="12" formatCode="&quot;$&quot;#,##0.00_);[Red]\(&quot;$&quot;#,##0.00\)"/>
    </dxf>
    <dxf>
      <numFmt numFmtId="10" formatCode="&quot;$&quot;#,##0_);[Red]\(&quot;$&quot;#,##0\)"/>
    </dxf>
    <dxf>
      <numFmt numFmtId="10" formatCode="&quot;$&quot;#,##0_);[Red]\(&quot;$&quot;#,##0\)"/>
    </dxf>
    <dxf>
      <numFmt numFmtId="12" formatCode="&quot;$&quot;#,##0.00_);[Red]\(&quot;$&quot;#,##0.00\)"/>
    </dxf>
    <dxf>
      <numFmt numFmtId="165" formatCode="_-* #,##0_-;\-* #,##0_-;_-* &quot;-&quot;??_-;_-@_-"/>
    </dxf>
    <dxf>
      <numFmt numFmtId="12" formatCode="&quot;$&quot;#,##0.00_);[Red]\(&quot;$&quot;#,##0.00\)"/>
    </dxf>
    <dxf>
      <numFmt numFmtId="10" formatCode="&quot;$&quot;#,##0_);[Red]\(&quot;$&quot;#,##0\)"/>
    </dxf>
    <dxf>
      <numFmt numFmtId="165" formatCode="_-* #,##0_-;\-* #,##0_-;_-* &quot;-&quot;??_-;_-@_-"/>
    </dxf>
    <dxf>
      <numFmt numFmtId="12" formatCode="&quot;$&quot;#,##0.00_);[Red]\(&quot;$&quot;#,##0.00\)"/>
    </dxf>
    <dxf>
      <numFmt numFmtId="10" formatCode="&quot;$&quot;#,##0_);[Red]\(&quot;$&quot;#,##0\)"/>
    </dxf>
    <dxf>
      <numFmt numFmtId="12" formatCode="&quot;$&quot;#,##0.00_);[Red]\(&quot;$&quot;#,##0.00\)"/>
    </dxf>
    <dxf>
      <numFmt numFmtId="12" formatCode="&quot;$&quot;#,##0.00_);[Red]\(&quot;$&quot;#,##0.00\)"/>
    </dxf>
    <dxf>
      <numFmt numFmtId="165" formatCode="_-* #,##0_-;\-* #,##0_-;_-* &quot;-&quot;??_-;_-@_-"/>
    </dxf>
    <dxf>
      <numFmt numFmtId="165" formatCode="_-* #,##0_-;\-* #,##0_-;_-* &quot;-&quot;??_-;_-@_-"/>
    </dxf>
    <dxf>
      <numFmt numFmtId="12" formatCode="&quot;$&quot;#,##0.00_);[Red]\(&quot;$&quot;#,##0.00\)"/>
    </dxf>
    <dxf>
      <numFmt numFmtId="10" formatCode="&quot;$&quot;#,##0_);[Red]\(&quot;$&quot;#,##0\)"/>
    </dxf>
    <dxf>
      <numFmt numFmtId="12" formatCode="&quot;$&quot;#,##0.00_);[Red]\(&quot;$&quot;#,##0.00\)"/>
    </dxf>
    <dxf>
      <numFmt numFmtId="10" formatCode="&quot;$&quot;#,##0_);[Red]\(&quot;$&quot;#,##0\)"/>
    </dxf>
    <dxf>
      <numFmt numFmtId="12" formatCode="&quot;$&quot;#,##0.00_);[Red]\(&quot;$&quot;#,##0.00\)"/>
    </dxf>
    <dxf>
      <font>
        <b val="0"/>
        <i val="0"/>
        <strike val="0"/>
        <condense val="0"/>
        <extend val="0"/>
        <outline val="0"/>
        <shadow val="0"/>
        <u val="none"/>
        <vertAlign val="baseline"/>
        <sz val="11"/>
        <color theme="1"/>
        <name val="Calibri"/>
        <family val="2"/>
        <scheme val="minor"/>
      </font>
      <numFmt numFmtId="3" formatCode="#,##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0" formatCode="&quot;$&quot;#,##0_);[Red]\(&quot;$&quot;#,##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ill>
        <patternFill patternType="solid">
          <fgColor rgb="FFC6EFCE"/>
          <bgColor rgb="FF000000"/>
        </patternFill>
      </fill>
    </dxf>
    <dxf>
      <border outline="0">
        <top style="thin">
          <color theme="4" tint="0.39997558519241921"/>
        </top>
      </border>
    </dxf>
    <dxf>
      <border outline="0">
        <left style="thin">
          <color theme="4" tint="0.39997558519241921"/>
        </left>
        <right style="thin">
          <color theme="4"/>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numFmt numFmtId="3" formatCode="#,##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0" formatCode="&quot;$&quot;#,##0_);[Red]\(&quot;$&quot;#,##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ill>
        <patternFill patternType="solid">
          <fgColor rgb="FFFFEB9C"/>
          <bgColor rgb="FF000000"/>
        </patternFill>
      </fill>
    </dxf>
    <dxf>
      <border outline="0">
        <top style="thin">
          <color theme="4" tint="0.39997558519241921"/>
        </top>
      </border>
    </dxf>
    <dxf>
      <border outline="0">
        <left style="thin">
          <color theme="4" tint="0.39997558519241921"/>
        </left>
        <right style="thin">
          <color theme="4"/>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numFmt numFmtId="3" formatCode="#,##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0" formatCode="&quot;$&quot;#,##0_);[Red]\(&quot;$&quot;#,##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ill>
        <patternFill patternType="solid">
          <fgColor rgb="FF006100"/>
          <bgColor rgb="FFFFFFFF"/>
        </patternFill>
      </fill>
    </dxf>
    <dxf>
      <border outline="0">
        <top style="thin">
          <color theme="4" tint="0.39997558519241921"/>
        </top>
      </border>
    </dxf>
    <dxf>
      <border outline="0">
        <left style="thin">
          <color theme="4" tint="0.39997558519241921"/>
        </left>
        <right style="thin">
          <color theme="4"/>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10" formatCode="&quot;$&quot;#,##0_);[Red]\(&quot;$&quot;#,##0\)"/>
      <fill>
        <patternFill patternType="none">
          <fgColor indexed="64"/>
          <bgColor auto="1"/>
        </patternFill>
      </fill>
    </dxf>
    <dxf>
      <numFmt numFmtId="12" formatCode="&quot;$&quot;#,##0.00_);[Red]\(&quot;$&quot;#,##0.00\)"/>
      <fill>
        <patternFill patternType="none">
          <fgColor indexed="64"/>
          <bgColor auto="1"/>
        </patternFill>
      </fill>
    </dxf>
    <dxf>
      <numFmt numFmtId="12" formatCode="&quot;$&quot;#,##0.00_);[Red]\(&quot;$&quot;#,##0.00\)"/>
      <fill>
        <patternFill patternType="none">
          <fgColor indexed="64"/>
          <bgColor indexed="65"/>
        </patternFill>
      </fill>
    </dxf>
    <dxf>
      <numFmt numFmtId="166" formatCode="_-[$$-409]* #,##0.00_ ;_-[$$-409]* \-#,##0.00\ ;_-[$$-409]* &quot;-&quot;??_ ;_-@_ "/>
      <fill>
        <patternFill patternType="none">
          <fgColor indexed="64"/>
          <bgColor auto="1"/>
        </patternFill>
      </fill>
      <border diagonalUp="0" diagonalDown="0" outline="0">
        <left/>
        <right/>
        <top style="thin">
          <color theme="4" tint="0.39997558519241921"/>
        </top>
        <bottom style="thin">
          <color theme="4" tint="0.39997558519241921"/>
        </bottom>
      </border>
    </dxf>
    <dxf>
      <numFmt numFmtId="1" formatCode="0"/>
      <fill>
        <patternFill patternType="none">
          <fgColor indexed="64"/>
          <bgColor auto="1"/>
        </patternFill>
      </fill>
      <border diagonalUp="0" diagonalDown="0" outline="0">
        <left/>
        <right/>
        <top style="thin">
          <color theme="4" tint="0.39997558519241921"/>
        </top>
        <bottom style="thin">
          <color theme="4" tint="0.39997558519241921"/>
        </bottom>
      </border>
    </dxf>
    <dxf>
      <numFmt numFmtId="10" formatCode="&quot;$&quot;#,##0_);[Red]\(&quot;$&quot;#,##0\)"/>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ill>
        <patternFill patternType="none">
          <fgColor indexed="64"/>
          <bgColor auto="1"/>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none">
          <fgColor indexed="64"/>
          <bgColor auto="1"/>
        </patternFill>
      </fill>
    </dxf>
    <dxf>
      <numFmt numFmtId="10" formatCode="&quot;$&quot;#,##0_);[Red]\(&quot;$&quot;#,##0\)"/>
    </dxf>
    <dxf>
      <numFmt numFmtId="12" formatCode="&quot;$&quot;#,##0.00_);[Red]\(&quot;$&quot;#,##0.00\)"/>
    </dxf>
    <dxf>
      <numFmt numFmtId="10" formatCode="&quot;$&quot;#,##0_);[Red]\(&quot;$&quot;#,##0\)"/>
    </dxf>
    <dxf>
      <numFmt numFmtId="12" formatCode="&quot;$&quot;#,##0.00_);[Red]\(&quot;$&quot;#,##0.00\)"/>
    </dxf>
    <dxf>
      <numFmt numFmtId="165" formatCode="_-* #,##0_-;\-* #,##0_-;_-* &quot;-&quot;??_-;_-@_-"/>
    </dxf>
    <dxf>
      <numFmt numFmtId="10" formatCode="&quot;$&quot;#,##0_);[Red]\(&quot;$&quot;#,##0\)"/>
    </dxf>
    <dxf>
      <numFmt numFmtId="12" formatCode="&quot;$&quot;#,##0.00_);[Red]\(&quot;$&quot;#,##0.00\)"/>
    </dxf>
    <dxf>
      <numFmt numFmtId="165" formatCode="_-* #,##0_-;\-* #,##0_-;_-* &quot;-&quot;??_-;_-@_-"/>
    </dxf>
    <dxf>
      <numFmt numFmtId="3" formatCode="#,##0"/>
      <border diagonalUp="0" diagonalDown="0">
        <left/>
        <right/>
        <top style="thin">
          <color theme="4" tint="0.39997558519241921"/>
        </top>
        <bottom style="thin">
          <color theme="4" tint="0.39997558519241921"/>
        </bottom>
        <vertical/>
        <horizontal/>
      </border>
    </dxf>
    <dxf>
      <numFmt numFmtId="10" formatCode="&quot;$&quot;#,##0_);[Red]\(&quot;$&quot;#,##0\)"/>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12" formatCode="&quot;$&quot;#,##0.00_);[Red]\(&quot;$&quot;#,##0.00\)"/>
    </dxf>
  </dxfs>
  <tableStyles count="1" defaultTableStyle="TableStyleMedium2" defaultPivotStyle="PivotStyleLight16">
    <tableStyle name="Invisible" pivot="0" table="0" count="0" xr9:uid="{33952D66-230B-46D8-9F11-6A0111D18E0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 project(Attempt)(AutoRecovered).xlsx]5!PivotTable11</c:name>
    <c:fmtId val="1"/>
  </c:pivotSource>
  <c:chart>
    <c:autoTitleDeleted val="1"/>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'5'!$C$8</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'5'!$B$9:$B$14</c:f>
              <c:strCache>
                <c:ptCount val="5"/>
                <c:pt idx="0">
                  <c:v>After Nines</c:v>
                </c:pt>
                <c:pt idx="1">
                  <c:v>Drinking Coco</c:v>
                </c:pt>
                <c:pt idx="2">
                  <c:v>Almond Choco</c:v>
                </c:pt>
                <c:pt idx="3">
                  <c:v>Mint Chip Choco</c:v>
                </c:pt>
                <c:pt idx="4">
                  <c:v>Raspberry Choco</c:v>
                </c:pt>
              </c:strCache>
            </c:strRef>
          </c:cat>
          <c:val>
            <c:numRef>
              <c:f>'5'!$C$9:$C$14</c:f>
              <c:numCache>
                <c:formatCode>"$"#,##0_);[Red]\("$"#,##0\)</c:formatCode>
                <c:ptCount val="5"/>
                <c:pt idx="0">
                  <c:v>3081.2402604283457</c:v>
                </c:pt>
                <c:pt idx="1">
                  <c:v>2737.4904927659941</c:v>
                </c:pt>
                <c:pt idx="2">
                  <c:v>1716.865962139103</c:v>
                </c:pt>
                <c:pt idx="3">
                  <c:v>1583.670451568958</c:v>
                </c:pt>
                <c:pt idx="4">
                  <c:v>1519.0153185161737</c:v>
                </c:pt>
              </c:numCache>
            </c:numRef>
          </c:val>
          <c:shape val="cylinder"/>
          <c:extLst>
            <c:ext xmlns:c16="http://schemas.microsoft.com/office/drawing/2014/chart" uri="{C3380CC4-5D6E-409C-BE32-E72D297353CC}">
              <c16:uniqueId val="{00000000-C16E-4DB0-A47A-4C77C7F462A9}"/>
            </c:ext>
          </c:extLst>
        </c:ser>
        <c:dLbls>
          <c:showLegendKey val="0"/>
          <c:showVal val="1"/>
          <c:showCatName val="0"/>
          <c:showSerName val="0"/>
          <c:showPercent val="0"/>
          <c:showBubbleSize val="0"/>
        </c:dLbls>
        <c:gapWidth val="65"/>
        <c:shape val="box"/>
        <c:axId val="1814374384"/>
        <c:axId val="1814373552"/>
        <c:axId val="0"/>
      </c:bar3DChart>
      <c:catAx>
        <c:axId val="1814374384"/>
        <c:scaling>
          <c:orientation val="maxMin"/>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NG"/>
          </a:p>
        </c:txPr>
        <c:crossAx val="1814373552"/>
        <c:crosses val="autoZero"/>
        <c:auto val="1"/>
        <c:lblAlgn val="ctr"/>
        <c:lblOffset val="100"/>
        <c:noMultiLvlLbl val="0"/>
      </c:catAx>
      <c:valAx>
        <c:axId val="1814373552"/>
        <c:scaling>
          <c:orientation val="minMax"/>
        </c:scaling>
        <c:delete val="0"/>
        <c:axPos val="t"/>
        <c:majorGridlines>
          <c:spPr>
            <a:ln w="9525" cap="flat" cmpd="sng" algn="ctr">
              <a:solidFill>
                <a:schemeClr val="dk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crossAx val="1814374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 project(Attempt)(AutoRecovered).xlsx]7!PivotTable14</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'7'!$C$6:$C$7</c:f>
              <c:strCache>
                <c:ptCount val="1"/>
                <c:pt idx="0">
                  <c:v>Barr Faughny</c:v>
                </c:pt>
              </c:strCache>
            </c:strRef>
          </c:tx>
          <c:spPr>
            <a:solidFill>
              <a:schemeClr val="accent1"/>
            </a:solidFill>
            <a:ln>
              <a:noFill/>
            </a:ln>
            <a:effectLst/>
            <a:sp3d/>
          </c:spPr>
          <c:invertIfNegative val="0"/>
          <c:cat>
            <c:strRef>
              <c:f>'7'!$B$8:$B$14</c:f>
              <c:strCache>
                <c:ptCount val="6"/>
                <c:pt idx="0">
                  <c:v>Australia</c:v>
                </c:pt>
                <c:pt idx="1">
                  <c:v>Canada</c:v>
                </c:pt>
                <c:pt idx="2">
                  <c:v>India</c:v>
                </c:pt>
                <c:pt idx="3">
                  <c:v>New Zealand</c:v>
                </c:pt>
                <c:pt idx="4">
                  <c:v>UK</c:v>
                </c:pt>
                <c:pt idx="5">
                  <c:v>USA</c:v>
                </c:pt>
              </c:strCache>
            </c:strRef>
          </c:cat>
          <c:val>
            <c:numRef>
              <c:f>'7'!$C$8:$C$14</c:f>
              <c:numCache>
                <c:formatCode>"$"#,##0.00_);[Red]\("$"#,##0.00\)</c:formatCode>
                <c:ptCount val="6"/>
                <c:pt idx="0">
                  <c:v>18928</c:v>
                </c:pt>
                <c:pt idx="1">
                  <c:v>23709</c:v>
                </c:pt>
                <c:pt idx="2">
                  <c:v>7763</c:v>
                </c:pt>
                <c:pt idx="3">
                  <c:v>25655</c:v>
                </c:pt>
                <c:pt idx="4">
                  <c:v>45752</c:v>
                </c:pt>
                <c:pt idx="5">
                  <c:v>2142</c:v>
                </c:pt>
              </c:numCache>
            </c:numRef>
          </c:val>
          <c:extLst>
            <c:ext xmlns:c16="http://schemas.microsoft.com/office/drawing/2014/chart" uri="{C3380CC4-5D6E-409C-BE32-E72D297353CC}">
              <c16:uniqueId val="{00000000-038B-4D44-8315-33CB43CE46BE}"/>
            </c:ext>
          </c:extLst>
        </c:ser>
        <c:ser>
          <c:idx val="1"/>
          <c:order val="1"/>
          <c:tx>
            <c:strRef>
              <c:f>'7'!$D$6:$D$7</c:f>
              <c:strCache>
                <c:ptCount val="1"/>
                <c:pt idx="0">
                  <c:v>Brien Boise</c:v>
                </c:pt>
              </c:strCache>
            </c:strRef>
          </c:tx>
          <c:spPr>
            <a:solidFill>
              <a:schemeClr val="accent2"/>
            </a:solidFill>
            <a:ln>
              <a:noFill/>
            </a:ln>
            <a:effectLst/>
            <a:sp3d/>
          </c:spPr>
          <c:invertIfNegative val="0"/>
          <c:cat>
            <c:strRef>
              <c:f>'7'!$B$8:$B$14</c:f>
              <c:strCache>
                <c:ptCount val="6"/>
                <c:pt idx="0">
                  <c:v>Australia</c:v>
                </c:pt>
                <c:pt idx="1">
                  <c:v>Canada</c:v>
                </c:pt>
                <c:pt idx="2">
                  <c:v>India</c:v>
                </c:pt>
                <c:pt idx="3">
                  <c:v>New Zealand</c:v>
                </c:pt>
                <c:pt idx="4">
                  <c:v>UK</c:v>
                </c:pt>
                <c:pt idx="5">
                  <c:v>USA</c:v>
                </c:pt>
              </c:strCache>
            </c:strRef>
          </c:cat>
          <c:val>
            <c:numRef>
              <c:f>'7'!$D$8:$D$14</c:f>
              <c:numCache>
                <c:formatCode>"$"#,##0.00_);[Red]\("$"#,##0.00\)</c:formatCode>
                <c:ptCount val="6"/>
                <c:pt idx="0">
                  <c:v>15141</c:v>
                </c:pt>
                <c:pt idx="1">
                  <c:v>5019</c:v>
                </c:pt>
                <c:pt idx="2">
                  <c:v>5516</c:v>
                </c:pt>
                <c:pt idx="3">
                  <c:v>20125</c:v>
                </c:pt>
                <c:pt idx="4">
                  <c:v>27132</c:v>
                </c:pt>
                <c:pt idx="5">
                  <c:v>25151</c:v>
                </c:pt>
              </c:numCache>
            </c:numRef>
          </c:val>
          <c:extLst>
            <c:ext xmlns:c16="http://schemas.microsoft.com/office/drawing/2014/chart" uri="{C3380CC4-5D6E-409C-BE32-E72D297353CC}">
              <c16:uniqueId val="{00000001-038B-4D44-8315-33CB43CE46BE}"/>
            </c:ext>
          </c:extLst>
        </c:ser>
        <c:ser>
          <c:idx val="2"/>
          <c:order val="2"/>
          <c:tx>
            <c:strRef>
              <c:f>'7'!$E$6:$E$7</c:f>
              <c:strCache>
                <c:ptCount val="1"/>
                <c:pt idx="0">
                  <c:v>Carla Molina</c:v>
                </c:pt>
              </c:strCache>
            </c:strRef>
          </c:tx>
          <c:spPr>
            <a:solidFill>
              <a:schemeClr val="accent3"/>
            </a:solidFill>
            <a:ln>
              <a:noFill/>
            </a:ln>
            <a:effectLst/>
            <a:sp3d/>
          </c:spPr>
          <c:invertIfNegative val="0"/>
          <c:cat>
            <c:strRef>
              <c:f>'7'!$B$8:$B$14</c:f>
              <c:strCache>
                <c:ptCount val="6"/>
                <c:pt idx="0">
                  <c:v>Australia</c:v>
                </c:pt>
                <c:pt idx="1">
                  <c:v>Canada</c:v>
                </c:pt>
                <c:pt idx="2">
                  <c:v>India</c:v>
                </c:pt>
                <c:pt idx="3">
                  <c:v>New Zealand</c:v>
                </c:pt>
                <c:pt idx="4">
                  <c:v>UK</c:v>
                </c:pt>
                <c:pt idx="5">
                  <c:v>USA</c:v>
                </c:pt>
              </c:strCache>
            </c:strRef>
          </c:cat>
          <c:val>
            <c:numRef>
              <c:f>'7'!$E$8:$E$14</c:f>
              <c:numCache>
                <c:formatCode>"$"#,##0.00_);[Red]\("$"#,##0.00\)</c:formatCode>
                <c:ptCount val="6"/>
                <c:pt idx="0">
                  <c:v>6069</c:v>
                </c:pt>
                <c:pt idx="1">
                  <c:v>39242</c:v>
                </c:pt>
                <c:pt idx="2">
                  <c:v>15855</c:v>
                </c:pt>
                <c:pt idx="3">
                  <c:v>17283</c:v>
                </c:pt>
                <c:pt idx="4">
                  <c:v>3976</c:v>
                </c:pt>
                <c:pt idx="5">
                  <c:v>15785</c:v>
                </c:pt>
              </c:numCache>
            </c:numRef>
          </c:val>
          <c:extLst>
            <c:ext xmlns:c16="http://schemas.microsoft.com/office/drawing/2014/chart" uri="{C3380CC4-5D6E-409C-BE32-E72D297353CC}">
              <c16:uniqueId val="{00000002-038B-4D44-8315-33CB43CE46BE}"/>
            </c:ext>
          </c:extLst>
        </c:ser>
        <c:ser>
          <c:idx val="3"/>
          <c:order val="3"/>
          <c:tx>
            <c:strRef>
              <c:f>'7'!$F$6:$F$7</c:f>
              <c:strCache>
                <c:ptCount val="1"/>
                <c:pt idx="0">
                  <c:v>Ches Bonnell</c:v>
                </c:pt>
              </c:strCache>
            </c:strRef>
          </c:tx>
          <c:spPr>
            <a:solidFill>
              <a:schemeClr val="accent4"/>
            </a:solidFill>
            <a:ln>
              <a:noFill/>
            </a:ln>
            <a:effectLst/>
            <a:sp3d/>
          </c:spPr>
          <c:invertIfNegative val="0"/>
          <c:cat>
            <c:strRef>
              <c:f>'7'!$B$8:$B$14</c:f>
              <c:strCache>
                <c:ptCount val="6"/>
                <c:pt idx="0">
                  <c:v>Australia</c:v>
                </c:pt>
                <c:pt idx="1">
                  <c:v>Canada</c:v>
                </c:pt>
                <c:pt idx="2">
                  <c:v>India</c:v>
                </c:pt>
                <c:pt idx="3">
                  <c:v>New Zealand</c:v>
                </c:pt>
                <c:pt idx="4">
                  <c:v>UK</c:v>
                </c:pt>
                <c:pt idx="5">
                  <c:v>USA</c:v>
                </c:pt>
              </c:strCache>
            </c:strRef>
          </c:cat>
          <c:val>
            <c:numRef>
              <c:f>'7'!$F$8:$F$14</c:f>
              <c:numCache>
                <c:formatCode>"$"#,##0.00_);[Red]\("$"#,##0.00\)</c:formatCode>
                <c:ptCount val="6"/>
                <c:pt idx="0">
                  <c:v>18865</c:v>
                </c:pt>
                <c:pt idx="1">
                  <c:v>21931</c:v>
                </c:pt>
                <c:pt idx="2">
                  <c:v>31661</c:v>
                </c:pt>
                <c:pt idx="3">
                  <c:v>43568</c:v>
                </c:pt>
                <c:pt idx="4">
                  <c:v>5404</c:v>
                </c:pt>
                <c:pt idx="5">
                  <c:v>28546</c:v>
                </c:pt>
              </c:numCache>
            </c:numRef>
          </c:val>
          <c:extLst>
            <c:ext xmlns:c16="http://schemas.microsoft.com/office/drawing/2014/chart" uri="{C3380CC4-5D6E-409C-BE32-E72D297353CC}">
              <c16:uniqueId val="{00000003-038B-4D44-8315-33CB43CE46BE}"/>
            </c:ext>
          </c:extLst>
        </c:ser>
        <c:ser>
          <c:idx val="4"/>
          <c:order val="4"/>
          <c:tx>
            <c:strRef>
              <c:f>'7'!$G$6:$G$7</c:f>
              <c:strCache>
                <c:ptCount val="1"/>
                <c:pt idx="0">
                  <c:v>Curtice Advani</c:v>
                </c:pt>
              </c:strCache>
            </c:strRef>
          </c:tx>
          <c:spPr>
            <a:solidFill>
              <a:schemeClr val="accent5"/>
            </a:solidFill>
            <a:ln>
              <a:noFill/>
            </a:ln>
            <a:effectLst/>
            <a:sp3d/>
          </c:spPr>
          <c:invertIfNegative val="0"/>
          <c:cat>
            <c:strRef>
              <c:f>'7'!$B$8:$B$14</c:f>
              <c:strCache>
                <c:ptCount val="6"/>
                <c:pt idx="0">
                  <c:v>Australia</c:v>
                </c:pt>
                <c:pt idx="1">
                  <c:v>Canada</c:v>
                </c:pt>
                <c:pt idx="2">
                  <c:v>India</c:v>
                </c:pt>
                <c:pt idx="3">
                  <c:v>New Zealand</c:v>
                </c:pt>
                <c:pt idx="4">
                  <c:v>UK</c:v>
                </c:pt>
                <c:pt idx="5">
                  <c:v>USA</c:v>
                </c:pt>
              </c:strCache>
            </c:strRef>
          </c:cat>
          <c:val>
            <c:numRef>
              <c:f>'7'!$G$8:$G$14</c:f>
              <c:numCache>
                <c:formatCode>"$"#,##0.00_);[Red]\("$"#,##0.00\)</c:formatCode>
                <c:ptCount val="6"/>
                <c:pt idx="0">
                  <c:v>15820</c:v>
                </c:pt>
                <c:pt idx="1">
                  <c:v>27377</c:v>
                </c:pt>
                <c:pt idx="2">
                  <c:v>33670</c:v>
                </c:pt>
                <c:pt idx="3">
                  <c:v>26985</c:v>
                </c:pt>
                <c:pt idx="4">
                  <c:v>15827</c:v>
                </c:pt>
                <c:pt idx="5">
                  <c:v>11018</c:v>
                </c:pt>
              </c:numCache>
            </c:numRef>
          </c:val>
          <c:extLst>
            <c:ext xmlns:c16="http://schemas.microsoft.com/office/drawing/2014/chart" uri="{C3380CC4-5D6E-409C-BE32-E72D297353CC}">
              <c16:uniqueId val="{00000004-038B-4D44-8315-33CB43CE46BE}"/>
            </c:ext>
          </c:extLst>
        </c:ser>
        <c:ser>
          <c:idx val="5"/>
          <c:order val="5"/>
          <c:tx>
            <c:strRef>
              <c:f>'7'!$H$6:$H$7</c:f>
              <c:strCache>
                <c:ptCount val="1"/>
                <c:pt idx="0">
                  <c:v>Gigi Bohling</c:v>
                </c:pt>
              </c:strCache>
            </c:strRef>
          </c:tx>
          <c:spPr>
            <a:solidFill>
              <a:schemeClr val="accent6"/>
            </a:solidFill>
            <a:ln>
              <a:noFill/>
            </a:ln>
            <a:effectLst/>
            <a:sp3d/>
          </c:spPr>
          <c:invertIfNegative val="0"/>
          <c:cat>
            <c:strRef>
              <c:f>'7'!$B$8:$B$14</c:f>
              <c:strCache>
                <c:ptCount val="6"/>
                <c:pt idx="0">
                  <c:v>Australia</c:v>
                </c:pt>
                <c:pt idx="1">
                  <c:v>Canada</c:v>
                </c:pt>
                <c:pt idx="2">
                  <c:v>India</c:v>
                </c:pt>
                <c:pt idx="3">
                  <c:v>New Zealand</c:v>
                </c:pt>
                <c:pt idx="4">
                  <c:v>UK</c:v>
                </c:pt>
                <c:pt idx="5">
                  <c:v>USA</c:v>
                </c:pt>
              </c:strCache>
            </c:strRef>
          </c:cat>
          <c:val>
            <c:numRef>
              <c:f>'7'!$H$8:$H$14</c:f>
              <c:numCache>
                <c:formatCode>"$"#,##0.00_);[Red]\("$"#,##0.00\)</c:formatCode>
                <c:ptCount val="6"/>
                <c:pt idx="0">
                  <c:v>25221</c:v>
                </c:pt>
                <c:pt idx="1">
                  <c:v>39620</c:v>
                </c:pt>
                <c:pt idx="2">
                  <c:v>41559</c:v>
                </c:pt>
                <c:pt idx="3">
                  <c:v>14504</c:v>
                </c:pt>
                <c:pt idx="4">
                  <c:v>16548</c:v>
                </c:pt>
                <c:pt idx="5">
                  <c:v>28273</c:v>
                </c:pt>
              </c:numCache>
            </c:numRef>
          </c:val>
          <c:extLst>
            <c:ext xmlns:c16="http://schemas.microsoft.com/office/drawing/2014/chart" uri="{C3380CC4-5D6E-409C-BE32-E72D297353CC}">
              <c16:uniqueId val="{00000005-038B-4D44-8315-33CB43CE46BE}"/>
            </c:ext>
          </c:extLst>
        </c:ser>
        <c:ser>
          <c:idx val="6"/>
          <c:order val="6"/>
          <c:tx>
            <c:strRef>
              <c:f>'7'!$I$6:$I$7</c:f>
              <c:strCache>
                <c:ptCount val="1"/>
                <c:pt idx="0">
                  <c:v>Gunar Cockshoot</c:v>
                </c:pt>
              </c:strCache>
            </c:strRef>
          </c:tx>
          <c:spPr>
            <a:solidFill>
              <a:schemeClr val="accent1">
                <a:lumMod val="60000"/>
              </a:schemeClr>
            </a:solidFill>
            <a:ln>
              <a:noFill/>
            </a:ln>
            <a:effectLst/>
            <a:sp3d/>
          </c:spPr>
          <c:invertIfNegative val="0"/>
          <c:cat>
            <c:strRef>
              <c:f>'7'!$B$8:$B$14</c:f>
              <c:strCache>
                <c:ptCount val="6"/>
                <c:pt idx="0">
                  <c:v>Australia</c:v>
                </c:pt>
                <c:pt idx="1">
                  <c:v>Canada</c:v>
                </c:pt>
                <c:pt idx="2">
                  <c:v>India</c:v>
                </c:pt>
                <c:pt idx="3">
                  <c:v>New Zealand</c:v>
                </c:pt>
                <c:pt idx="4">
                  <c:v>UK</c:v>
                </c:pt>
                <c:pt idx="5">
                  <c:v>USA</c:v>
                </c:pt>
              </c:strCache>
            </c:strRef>
          </c:cat>
          <c:val>
            <c:numRef>
              <c:f>'7'!$I$8:$I$14</c:f>
              <c:numCache>
                <c:formatCode>"$"#,##0.00_);[Red]\("$"#,##0.00\)</c:formatCode>
                <c:ptCount val="6"/>
                <c:pt idx="0">
                  <c:v>8841</c:v>
                </c:pt>
                <c:pt idx="1">
                  <c:v>18564</c:v>
                </c:pt>
                <c:pt idx="2">
                  <c:v>35847</c:v>
                </c:pt>
                <c:pt idx="3">
                  <c:v>16821</c:v>
                </c:pt>
                <c:pt idx="4">
                  <c:v>10269</c:v>
                </c:pt>
                <c:pt idx="5">
                  <c:v>16492</c:v>
                </c:pt>
              </c:numCache>
            </c:numRef>
          </c:val>
          <c:extLst>
            <c:ext xmlns:c16="http://schemas.microsoft.com/office/drawing/2014/chart" uri="{C3380CC4-5D6E-409C-BE32-E72D297353CC}">
              <c16:uniqueId val="{00000007-038B-4D44-8315-33CB43CE46BE}"/>
            </c:ext>
          </c:extLst>
        </c:ser>
        <c:ser>
          <c:idx val="7"/>
          <c:order val="7"/>
          <c:tx>
            <c:strRef>
              <c:f>'7'!$J$6:$J$7</c:f>
              <c:strCache>
                <c:ptCount val="1"/>
                <c:pt idx="0">
                  <c:v>Husein Augar</c:v>
                </c:pt>
              </c:strCache>
            </c:strRef>
          </c:tx>
          <c:spPr>
            <a:solidFill>
              <a:schemeClr val="accent2">
                <a:lumMod val="60000"/>
              </a:schemeClr>
            </a:solidFill>
            <a:ln>
              <a:noFill/>
            </a:ln>
            <a:effectLst/>
            <a:sp3d/>
          </c:spPr>
          <c:invertIfNegative val="0"/>
          <c:cat>
            <c:strRef>
              <c:f>'7'!$B$8:$B$14</c:f>
              <c:strCache>
                <c:ptCount val="6"/>
                <c:pt idx="0">
                  <c:v>Australia</c:v>
                </c:pt>
                <c:pt idx="1">
                  <c:v>Canada</c:v>
                </c:pt>
                <c:pt idx="2">
                  <c:v>India</c:v>
                </c:pt>
                <c:pt idx="3">
                  <c:v>New Zealand</c:v>
                </c:pt>
                <c:pt idx="4">
                  <c:v>UK</c:v>
                </c:pt>
                <c:pt idx="5">
                  <c:v>USA</c:v>
                </c:pt>
              </c:strCache>
            </c:strRef>
          </c:cat>
          <c:val>
            <c:numRef>
              <c:f>'7'!$J$8:$J$14</c:f>
              <c:numCache>
                <c:formatCode>"$"#,##0.00_);[Red]\("$"#,##0.00\)</c:formatCode>
                <c:ptCount val="6"/>
                <c:pt idx="0">
                  <c:v>24983</c:v>
                </c:pt>
                <c:pt idx="1">
                  <c:v>25669</c:v>
                </c:pt>
                <c:pt idx="2">
                  <c:v>39424</c:v>
                </c:pt>
                <c:pt idx="3">
                  <c:v>21434</c:v>
                </c:pt>
                <c:pt idx="4">
                  <c:v>9751</c:v>
                </c:pt>
                <c:pt idx="5">
                  <c:v>11319</c:v>
                </c:pt>
              </c:numCache>
            </c:numRef>
          </c:val>
          <c:extLst>
            <c:ext xmlns:c16="http://schemas.microsoft.com/office/drawing/2014/chart" uri="{C3380CC4-5D6E-409C-BE32-E72D297353CC}">
              <c16:uniqueId val="{00000008-038B-4D44-8315-33CB43CE46BE}"/>
            </c:ext>
          </c:extLst>
        </c:ser>
        <c:ser>
          <c:idx val="8"/>
          <c:order val="8"/>
          <c:tx>
            <c:strRef>
              <c:f>'7'!$K$6:$K$7</c:f>
              <c:strCache>
                <c:ptCount val="1"/>
                <c:pt idx="0">
                  <c:v>Oby Sorrel</c:v>
                </c:pt>
              </c:strCache>
            </c:strRef>
          </c:tx>
          <c:spPr>
            <a:solidFill>
              <a:schemeClr val="accent3">
                <a:lumMod val="60000"/>
              </a:schemeClr>
            </a:solidFill>
            <a:ln>
              <a:noFill/>
            </a:ln>
            <a:effectLst/>
            <a:sp3d/>
          </c:spPr>
          <c:invertIfNegative val="0"/>
          <c:cat>
            <c:strRef>
              <c:f>'7'!$B$8:$B$14</c:f>
              <c:strCache>
                <c:ptCount val="6"/>
                <c:pt idx="0">
                  <c:v>Australia</c:v>
                </c:pt>
                <c:pt idx="1">
                  <c:v>Canada</c:v>
                </c:pt>
                <c:pt idx="2">
                  <c:v>India</c:v>
                </c:pt>
                <c:pt idx="3">
                  <c:v>New Zealand</c:v>
                </c:pt>
                <c:pt idx="4">
                  <c:v>UK</c:v>
                </c:pt>
                <c:pt idx="5">
                  <c:v>USA</c:v>
                </c:pt>
              </c:strCache>
            </c:strRef>
          </c:cat>
          <c:val>
            <c:numRef>
              <c:f>'7'!$K$8:$K$14</c:f>
              <c:numCache>
                <c:formatCode>"$"#,##0.00_);[Red]\("$"#,##0.00\)</c:formatCode>
                <c:ptCount val="6"/>
                <c:pt idx="0">
                  <c:v>14714</c:v>
                </c:pt>
                <c:pt idx="1">
                  <c:v>13797</c:v>
                </c:pt>
                <c:pt idx="2">
                  <c:v>16527</c:v>
                </c:pt>
                <c:pt idx="3">
                  <c:v>7987</c:v>
                </c:pt>
                <c:pt idx="4">
                  <c:v>17808</c:v>
                </c:pt>
                <c:pt idx="5">
                  <c:v>12383</c:v>
                </c:pt>
              </c:numCache>
            </c:numRef>
          </c:val>
          <c:extLst>
            <c:ext xmlns:c16="http://schemas.microsoft.com/office/drawing/2014/chart" uri="{C3380CC4-5D6E-409C-BE32-E72D297353CC}">
              <c16:uniqueId val="{00000009-038B-4D44-8315-33CB43CE46BE}"/>
            </c:ext>
          </c:extLst>
        </c:ser>
        <c:ser>
          <c:idx val="9"/>
          <c:order val="9"/>
          <c:tx>
            <c:strRef>
              <c:f>'7'!$L$6:$L$7</c:f>
              <c:strCache>
                <c:ptCount val="1"/>
                <c:pt idx="0">
                  <c:v>Ram Mahesh</c:v>
                </c:pt>
              </c:strCache>
            </c:strRef>
          </c:tx>
          <c:spPr>
            <a:solidFill>
              <a:schemeClr val="accent4">
                <a:lumMod val="60000"/>
              </a:schemeClr>
            </a:solidFill>
            <a:ln>
              <a:noFill/>
            </a:ln>
            <a:effectLst/>
            <a:sp3d/>
          </c:spPr>
          <c:invertIfNegative val="0"/>
          <c:cat>
            <c:strRef>
              <c:f>'7'!$B$8:$B$14</c:f>
              <c:strCache>
                <c:ptCount val="6"/>
                <c:pt idx="0">
                  <c:v>Australia</c:v>
                </c:pt>
                <c:pt idx="1">
                  <c:v>Canada</c:v>
                </c:pt>
                <c:pt idx="2">
                  <c:v>India</c:v>
                </c:pt>
                <c:pt idx="3">
                  <c:v>New Zealand</c:v>
                </c:pt>
                <c:pt idx="4">
                  <c:v>UK</c:v>
                </c:pt>
                <c:pt idx="5">
                  <c:v>USA</c:v>
                </c:pt>
              </c:strCache>
            </c:strRef>
          </c:cat>
          <c:val>
            <c:numRef>
              <c:f>'7'!$L$8:$L$14</c:f>
              <c:numCache>
                <c:formatCode>"$"#,##0.00_);[Red]\("$"#,##0.00\)</c:formatCode>
                <c:ptCount val="6"/>
                <c:pt idx="0">
                  <c:v>20097</c:v>
                </c:pt>
                <c:pt idx="1">
                  <c:v>23016</c:v>
                </c:pt>
                <c:pt idx="2">
                  <c:v>24647</c:v>
                </c:pt>
                <c:pt idx="3">
                  <c:v>24451</c:v>
                </c:pt>
                <c:pt idx="4">
                  <c:v>21063</c:v>
                </c:pt>
                <c:pt idx="5">
                  <c:v>38325</c:v>
                </c:pt>
              </c:numCache>
            </c:numRef>
          </c:val>
          <c:extLst>
            <c:ext xmlns:c16="http://schemas.microsoft.com/office/drawing/2014/chart" uri="{C3380CC4-5D6E-409C-BE32-E72D297353CC}">
              <c16:uniqueId val="{0000000A-038B-4D44-8315-33CB43CE46BE}"/>
            </c:ext>
          </c:extLst>
        </c:ser>
        <c:dLbls>
          <c:showLegendKey val="0"/>
          <c:showVal val="0"/>
          <c:showCatName val="0"/>
          <c:showSerName val="0"/>
          <c:showPercent val="0"/>
          <c:showBubbleSize val="0"/>
        </c:dLbls>
        <c:gapWidth val="150"/>
        <c:shape val="box"/>
        <c:axId val="1814604352"/>
        <c:axId val="1814603104"/>
        <c:axId val="0"/>
      </c:bar3DChart>
      <c:catAx>
        <c:axId val="18146043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14603104"/>
        <c:crosses val="autoZero"/>
        <c:auto val="1"/>
        <c:lblAlgn val="ctr"/>
        <c:lblOffset val="100"/>
        <c:noMultiLvlLbl val="0"/>
      </c:catAx>
      <c:valAx>
        <c:axId val="18146031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14604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 project(Attempt)(AutoRecovered).xlsx]4!PivotTable10</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of Sales</a:t>
            </a:r>
          </a:p>
        </c:rich>
      </c:tx>
      <c:layout>
        <c:manualLayout>
          <c:xMode val="edge"/>
          <c:yMode val="edge"/>
          <c:x val="0.36182462593635656"/>
          <c:y val="1.59362549800796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3"/>
          </a:solidFill>
          <a:ln w="19050">
            <a:solidFill>
              <a:schemeClr val="lt1"/>
            </a:solidFill>
          </a:ln>
          <a:effectLst/>
        </c:spPr>
      </c:pivotFmt>
      <c:pivotFmt>
        <c:idx val="12"/>
        <c:spPr>
          <a:solidFill>
            <a:schemeClr val="accent4"/>
          </a:solidFill>
          <a:ln w="19050">
            <a:solidFill>
              <a:schemeClr val="lt1"/>
            </a:solidFill>
          </a:ln>
          <a:effectLst/>
        </c:spPr>
      </c:pivotFmt>
      <c:pivotFmt>
        <c:idx val="13"/>
        <c:spPr>
          <a:solidFill>
            <a:schemeClr val="accent5"/>
          </a:solidFill>
          <a:ln w="19050">
            <a:solidFill>
              <a:schemeClr val="lt1"/>
            </a:solidFill>
          </a:ln>
          <a:effectLst/>
        </c:spPr>
      </c:pivotFmt>
      <c:pivotFmt>
        <c:idx val="14"/>
        <c:spPr>
          <a:solidFill>
            <a:schemeClr val="accent6"/>
          </a:solidFill>
          <a:ln w="19050">
            <a:solidFill>
              <a:schemeClr val="lt1"/>
            </a:solidFill>
          </a:ln>
          <a:effectLst/>
        </c:spPr>
      </c:pivotFmt>
    </c:pivotFmts>
    <c:plotArea>
      <c:layout>
        <c:manualLayout>
          <c:layoutTarget val="inner"/>
          <c:xMode val="edge"/>
          <c:yMode val="edge"/>
          <c:x val="0.20918941701630361"/>
          <c:y val="0.13526408800493564"/>
          <c:w val="0.59025287890674183"/>
          <c:h val="0.71092680081656456"/>
        </c:manualLayout>
      </c:layout>
      <c:doughnutChart>
        <c:varyColors val="1"/>
        <c:ser>
          <c:idx val="0"/>
          <c:order val="0"/>
          <c:tx>
            <c:strRef>
              <c:f>'4'!$C$3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3E9-449E-BE29-81A37333878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3E9-449E-BE29-81A37333878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3E9-449E-BE29-81A37333878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3E9-449E-BE29-81A37333878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3E9-449E-BE29-81A37333878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3E9-449E-BE29-81A37333878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'4'!$B$4:$B$10</c:f>
              <c:strCache>
                <c:ptCount val="6"/>
                <c:pt idx="0">
                  <c:v>Australia</c:v>
                </c:pt>
                <c:pt idx="1">
                  <c:v>Canada</c:v>
                </c:pt>
                <c:pt idx="2">
                  <c:v>India</c:v>
                </c:pt>
                <c:pt idx="3">
                  <c:v>New Zealand</c:v>
                </c:pt>
                <c:pt idx="4">
                  <c:v>UK</c:v>
                </c:pt>
                <c:pt idx="5">
                  <c:v>USA</c:v>
                </c:pt>
              </c:strCache>
            </c:strRef>
          </c:cat>
          <c:val>
            <c:numRef>
              <c:f>'4'!$C$4:$C$10</c:f>
              <c:numCache>
                <c:formatCode>"$"#,##0.00_);[Red]\("$"#,##0.00\)</c:formatCode>
                <c:ptCount val="6"/>
                <c:pt idx="0">
                  <c:v>168679</c:v>
                </c:pt>
                <c:pt idx="1">
                  <c:v>237944</c:v>
                </c:pt>
                <c:pt idx="2">
                  <c:v>252469</c:v>
                </c:pt>
                <c:pt idx="3">
                  <c:v>218813</c:v>
                </c:pt>
                <c:pt idx="4">
                  <c:v>173530</c:v>
                </c:pt>
                <c:pt idx="5">
                  <c:v>189434</c:v>
                </c:pt>
              </c:numCache>
            </c:numRef>
          </c:val>
          <c:extLst>
            <c:ext xmlns:c16="http://schemas.microsoft.com/office/drawing/2014/chart" uri="{C3380CC4-5D6E-409C-BE32-E72D297353CC}">
              <c16:uniqueId val="{0000000C-A3E9-449E-BE29-81A373338788}"/>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t"/>
      <c:layout>
        <c:manualLayout>
          <c:xMode val="edge"/>
          <c:yMode val="edge"/>
          <c:x val="6.5790371094124181E-2"/>
          <c:y val="0.82385126162018596"/>
          <c:w val="0.83922179435599742"/>
          <c:h val="0.171315995859083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 project(Attempt)(AutoRecovered).xlsx]Sheet19!PivotTable9</c:name>
    <c:fmtId val="9"/>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Sheet19!$C$3</c:f>
              <c:strCache>
                <c:ptCount val="1"/>
                <c:pt idx="0">
                  <c:v>Revenue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Sheet19!$A$4:$A$14</c:f>
              <c:strCache>
                <c:ptCount val="10"/>
                <c:pt idx="0">
                  <c:v>Barr Faughny</c:v>
                </c:pt>
                <c:pt idx="1">
                  <c:v>Brien Boise</c:v>
                </c:pt>
                <c:pt idx="2">
                  <c:v>Carla Molina</c:v>
                </c:pt>
                <c:pt idx="3">
                  <c:v>Ches Bonnell</c:v>
                </c:pt>
                <c:pt idx="4">
                  <c:v>Curtice Advani</c:v>
                </c:pt>
                <c:pt idx="5">
                  <c:v>Gigi Bohling</c:v>
                </c:pt>
                <c:pt idx="6">
                  <c:v>Gunar Cockshoot</c:v>
                </c:pt>
                <c:pt idx="7">
                  <c:v>Husein Augar</c:v>
                </c:pt>
                <c:pt idx="8">
                  <c:v>Oby Sorrel</c:v>
                </c:pt>
                <c:pt idx="9">
                  <c:v>Ram Mahesh</c:v>
                </c:pt>
              </c:strCache>
            </c:strRef>
          </c:cat>
          <c:val>
            <c:numRef>
              <c:f>Sheet19!$C$4:$C$14</c:f>
              <c:numCache>
                <c:formatCode>"$"#,##0_);[Red]\("$"#,##0\)</c:formatCode>
                <c:ptCount val="10"/>
                <c:pt idx="0">
                  <c:v>123949</c:v>
                </c:pt>
                <c:pt idx="1">
                  <c:v>98084</c:v>
                </c:pt>
                <c:pt idx="2">
                  <c:v>98210</c:v>
                </c:pt>
                <c:pt idx="3">
                  <c:v>149975</c:v>
                </c:pt>
                <c:pt idx="4">
                  <c:v>130697</c:v>
                </c:pt>
                <c:pt idx="5">
                  <c:v>165725</c:v>
                </c:pt>
                <c:pt idx="6">
                  <c:v>106834</c:v>
                </c:pt>
                <c:pt idx="7">
                  <c:v>132580</c:v>
                </c:pt>
                <c:pt idx="8">
                  <c:v>83216</c:v>
                </c:pt>
                <c:pt idx="9">
                  <c:v>151599</c:v>
                </c:pt>
              </c:numCache>
            </c:numRef>
          </c:val>
          <c:extLst>
            <c:ext xmlns:c16="http://schemas.microsoft.com/office/drawing/2014/chart" uri="{C3380CC4-5D6E-409C-BE32-E72D297353CC}">
              <c16:uniqueId val="{00000000-C47A-437D-BD9F-3D990B50E491}"/>
            </c:ext>
          </c:extLst>
        </c:ser>
        <c:dLbls>
          <c:showLegendKey val="0"/>
          <c:showVal val="0"/>
          <c:showCatName val="0"/>
          <c:showSerName val="0"/>
          <c:showPercent val="0"/>
          <c:showBubbleSize val="0"/>
        </c:dLbls>
        <c:gapWidth val="25"/>
        <c:axId val="26254144"/>
        <c:axId val="26252896"/>
      </c:barChart>
      <c:barChart>
        <c:barDir val="col"/>
        <c:grouping val="clustered"/>
        <c:varyColors val="0"/>
        <c:ser>
          <c:idx val="0"/>
          <c:order val="0"/>
          <c:tx>
            <c:strRef>
              <c:f>Sheet19!$B$3</c:f>
              <c:strCache>
                <c:ptCount val="1"/>
                <c:pt idx="0">
                  <c:v>Unit sold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Sheet19!$A$4:$A$14</c:f>
              <c:strCache>
                <c:ptCount val="10"/>
                <c:pt idx="0">
                  <c:v>Barr Faughny</c:v>
                </c:pt>
                <c:pt idx="1">
                  <c:v>Brien Boise</c:v>
                </c:pt>
                <c:pt idx="2">
                  <c:v>Carla Molina</c:v>
                </c:pt>
                <c:pt idx="3">
                  <c:v>Ches Bonnell</c:v>
                </c:pt>
                <c:pt idx="4">
                  <c:v>Curtice Advani</c:v>
                </c:pt>
                <c:pt idx="5">
                  <c:v>Gigi Bohling</c:v>
                </c:pt>
                <c:pt idx="6">
                  <c:v>Gunar Cockshoot</c:v>
                </c:pt>
                <c:pt idx="7">
                  <c:v>Husein Augar</c:v>
                </c:pt>
                <c:pt idx="8">
                  <c:v>Oby Sorrel</c:v>
                </c:pt>
                <c:pt idx="9">
                  <c:v>Ram Mahesh</c:v>
                </c:pt>
              </c:strCache>
            </c:strRef>
          </c:cat>
          <c:val>
            <c:numRef>
              <c:f>Sheet19!$B$4:$B$14</c:f>
              <c:numCache>
                <c:formatCode>_-* #,##0_-;\-* #,##0_-;_-* "-"??_-;_-@_-</c:formatCode>
                <c:ptCount val="10"/>
                <c:pt idx="0">
                  <c:v>4110</c:v>
                </c:pt>
                <c:pt idx="1">
                  <c:v>4704</c:v>
                </c:pt>
                <c:pt idx="2">
                  <c:v>3867</c:v>
                </c:pt>
                <c:pt idx="3">
                  <c:v>5295</c:v>
                </c:pt>
                <c:pt idx="4">
                  <c:v>5925</c:v>
                </c:pt>
                <c:pt idx="5">
                  <c:v>3669</c:v>
                </c:pt>
                <c:pt idx="6">
                  <c:v>5007</c:v>
                </c:pt>
                <c:pt idx="7">
                  <c:v>4554</c:v>
                </c:pt>
                <c:pt idx="8">
                  <c:v>3843</c:v>
                </c:pt>
                <c:pt idx="9">
                  <c:v>4686</c:v>
                </c:pt>
              </c:numCache>
            </c:numRef>
          </c:val>
          <c:extLst>
            <c:ext xmlns:c16="http://schemas.microsoft.com/office/drawing/2014/chart" uri="{C3380CC4-5D6E-409C-BE32-E72D297353CC}">
              <c16:uniqueId val="{00000001-C47A-437D-BD9F-3D990B50E491}"/>
            </c:ext>
          </c:extLst>
        </c:ser>
        <c:dLbls>
          <c:showLegendKey val="0"/>
          <c:showVal val="0"/>
          <c:showCatName val="0"/>
          <c:showSerName val="0"/>
          <c:showPercent val="0"/>
          <c:showBubbleSize val="0"/>
        </c:dLbls>
        <c:gapWidth val="104"/>
        <c:axId val="58615296"/>
        <c:axId val="58614880"/>
      </c:barChart>
      <c:lineChart>
        <c:grouping val="standard"/>
        <c:varyColors val="0"/>
        <c:ser>
          <c:idx val="2"/>
          <c:order val="2"/>
          <c:tx>
            <c:strRef>
              <c:f>Sheet19!$D$3</c:f>
              <c:strCache>
                <c:ptCount val="1"/>
                <c:pt idx="0">
                  <c:v>Profit </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Sheet19!$A$4:$A$14</c:f>
              <c:strCache>
                <c:ptCount val="10"/>
                <c:pt idx="0">
                  <c:v>Barr Faughny</c:v>
                </c:pt>
                <c:pt idx="1">
                  <c:v>Brien Boise</c:v>
                </c:pt>
                <c:pt idx="2">
                  <c:v>Carla Molina</c:v>
                </c:pt>
                <c:pt idx="3">
                  <c:v>Ches Bonnell</c:v>
                </c:pt>
                <c:pt idx="4">
                  <c:v>Curtice Advani</c:v>
                </c:pt>
                <c:pt idx="5">
                  <c:v>Gigi Bohling</c:v>
                </c:pt>
                <c:pt idx="6">
                  <c:v>Gunar Cockshoot</c:v>
                </c:pt>
                <c:pt idx="7">
                  <c:v>Husein Augar</c:v>
                </c:pt>
                <c:pt idx="8">
                  <c:v>Oby Sorrel</c:v>
                </c:pt>
                <c:pt idx="9">
                  <c:v>Ram Mahesh</c:v>
                </c:pt>
              </c:strCache>
            </c:strRef>
          </c:cat>
          <c:val>
            <c:numRef>
              <c:f>Sheet19!$D$4:$D$14</c:f>
              <c:numCache>
                <c:formatCode>"$"#,##0.00_);[Red]\("$"#,##0.00\)</c:formatCode>
                <c:ptCount val="10"/>
                <c:pt idx="0">
                  <c:v>85111.39</c:v>
                </c:pt>
                <c:pt idx="1">
                  <c:v>52773.020000000004</c:v>
                </c:pt>
                <c:pt idx="2">
                  <c:v>60448.160000000011</c:v>
                </c:pt>
                <c:pt idx="3">
                  <c:v>99692.09</c:v>
                </c:pt>
                <c:pt idx="4">
                  <c:v>69419.989999999991</c:v>
                </c:pt>
                <c:pt idx="5">
                  <c:v>135189.98000000001</c:v>
                </c:pt>
                <c:pt idx="6">
                  <c:v>60825.189999999973</c:v>
                </c:pt>
                <c:pt idx="7">
                  <c:v>89425.930000000008</c:v>
                </c:pt>
                <c:pt idx="8">
                  <c:v>47975.960000000006</c:v>
                </c:pt>
                <c:pt idx="9">
                  <c:v>101062.89</c:v>
                </c:pt>
              </c:numCache>
            </c:numRef>
          </c:val>
          <c:smooth val="0"/>
          <c:extLst>
            <c:ext xmlns:c16="http://schemas.microsoft.com/office/drawing/2014/chart" uri="{C3380CC4-5D6E-409C-BE32-E72D297353CC}">
              <c16:uniqueId val="{00000002-C47A-437D-BD9F-3D990B50E491}"/>
            </c:ext>
          </c:extLst>
        </c:ser>
        <c:dLbls>
          <c:showLegendKey val="0"/>
          <c:showVal val="0"/>
          <c:showCatName val="0"/>
          <c:showSerName val="0"/>
          <c:showPercent val="0"/>
          <c:showBubbleSize val="0"/>
        </c:dLbls>
        <c:marker val="1"/>
        <c:smooth val="0"/>
        <c:axId val="26254144"/>
        <c:axId val="26252896"/>
      </c:lineChart>
      <c:catAx>
        <c:axId val="2625414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6252896"/>
        <c:crosses val="autoZero"/>
        <c:auto val="1"/>
        <c:lblAlgn val="ctr"/>
        <c:lblOffset val="100"/>
        <c:noMultiLvlLbl val="0"/>
      </c:catAx>
      <c:valAx>
        <c:axId val="262528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6254144"/>
        <c:crosses val="autoZero"/>
        <c:crossBetween val="between"/>
      </c:valAx>
      <c:valAx>
        <c:axId val="58614880"/>
        <c:scaling>
          <c:orientation val="minMax"/>
        </c:scaling>
        <c:delete val="0"/>
        <c:axPos val="r"/>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Units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8615296"/>
        <c:crosses val="max"/>
        <c:crossBetween val="between"/>
      </c:valAx>
      <c:catAx>
        <c:axId val="58615296"/>
        <c:scaling>
          <c:orientation val="minMax"/>
        </c:scaling>
        <c:delete val="1"/>
        <c:axPos val="b"/>
        <c:numFmt formatCode="General" sourceLinked="1"/>
        <c:majorTickMark val="none"/>
        <c:minorTickMark val="none"/>
        <c:tickLblPos val="nextTo"/>
        <c:crossAx val="58614880"/>
        <c:crosses val="autoZero"/>
        <c:auto val="1"/>
        <c:lblAlgn val="ctr"/>
        <c:lblOffset val="100"/>
        <c:noMultiLvlLbl val="0"/>
      </c:catAx>
      <c:spPr>
        <a:noFill/>
        <a:ln>
          <a:noFill/>
        </a:ln>
        <a:effectLst/>
      </c:spPr>
    </c:plotArea>
    <c:legend>
      <c:legendPos val="t"/>
      <c:layout>
        <c:manualLayout>
          <c:xMode val="edge"/>
          <c:yMode val="edge"/>
          <c:x val="0.17669768551658316"/>
          <c:y val="3.0534363380562753E-2"/>
          <c:w val="0.60832711700511122"/>
          <c:h val="8.587849807797803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 project(Attempt)(AutoRecovered).xlsx]Sheet19!PivotTable8</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Sheet19!$C$17</c:f>
              <c:strCache>
                <c:ptCount val="1"/>
                <c:pt idx="0">
                  <c:v>Revenue</c:v>
                </c:pt>
              </c:strCache>
            </c:strRef>
          </c:tx>
          <c:spPr>
            <a:solidFill>
              <a:schemeClr val="accent2"/>
            </a:solidFill>
            <a:ln>
              <a:noFill/>
            </a:ln>
            <a:effectLst/>
          </c:spPr>
          <c:invertIfNegative val="0"/>
          <c:cat>
            <c:strRef>
              <c:f>Sheet19!$A$18:$A$41</c:f>
              <c:strCache>
                <c:ptCount val="23"/>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Sliky Salty</c:v>
                </c:pt>
                <c:pt idx="20">
                  <c:v>Spicy Special Slims</c:v>
                </c:pt>
                <c:pt idx="21">
                  <c:v>White Choc</c:v>
                </c:pt>
                <c:pt idx="22">
                  <c:v>(blank)</c:v>
                </c:pt>
              </c:strCache>
            </c:strRef>
          </c:cat>
          <c:val>
            <c:numRef>
              <c:f>Sheet19!$C$18:$C$41</c:f>
              <c:numCache>
                <c:formatCode>"$"#,##0_);[Red]\("$"#,##0\)</c:formatCode>
                <c:ptCount val="23"/>
                <c:pt idx="0">
                  <c:v>43183</c:v>
                </c:pt>
                <c:pt idx="1">
                  <c:v>66500</c:v>
                </c:pt>
                <c:pt idx="2">
                  <c:v>35378</c:v>
                </c:pt>
                <c:pt idx="3">
                  <c:v>44744</c:v>
                </c:pt>
                <c:pt idx="4">
                  <c:v>66283</c:v>
                </c:pt>
                <c:pt idx="5">
                  <c:v>33551</c:v>
                </c:pt>
                <c:pt idx="6">
                  <c:v>70273</c:v>
                </c:pt>
                <c:pt idx="7">
                  <c:v>72373</c:v>
                </c:pt>
                <c:pt idx="8">
                  <c:v>71967</c:v>
                </c:pt>
                <c:pt idx="9">
                  <c:v>52150</c:v>
                </c:pt>
                <c:pt idx="10">
                  <c:v>63721</c:v>
                </c:pt>
                <c:pt idx="11">
                  <c:v>54432</c:v>
                </c:pt>
                <c:pt idx="12">
                  <c:v>58009</c:v>
                </c:pt>
                <c:pt idx="13">
                  <c:v>47271</c:v>
                </c:pt>
                <c:pt idx="14">
                  <c:v>62111</c:v>
                </c:pt>
                <c:pt idx="15">
                  <c:v>54712</c:v>
                </c:pt>
                <c:pt idx="16">
                  <c:v>69461</c:v>
                </c:pt>
                <c:pt idx="17">
                  <c:v>69160</c:v>
                </c:pt>
                <c:pt idx="18">
                  <c:v>68971</c:v>
                </c:pt>
                <c:pt idx="19">
                  <c:v>39263</c:v>
                </c:pt>
                <c:pt idx="20">
                  <c:v>37772</c:v>
                </c:pt>
                <c:pt idx="21">
                  <c:v>57372</c:v>
                </c:pt>
                <c:pt idx="22">
                  <c:v>2212</c:v>
                </c:pt>
              </c:numCache>
            </c:numRef>
          </c:val>
          <c:extLst>
            <c:ext xmlns:c16="http://schemas.microsoft.com/office/drawing/2014/chart" uri="{C3380CC4-5D6E-409C-BE32-E72D297353CC}">
              <c16:uniqueId val="{00000000-E362-4DD4-B5FA-3E87DD5E460D}"/>
            </c:ext>
          </c:extLst>
        </c:ser>
        <c:dLbls>
          <c:showLegendKey val="0"/>
          <c:showVal val="0"/>
          <c:showCatName val="0"/>
          <c:showSerName val="0"/>
          <c:showPercent val="0"/>
          <c:showBubbleSize val="0"/>
        </c:dLbls>
        <c:gapWidth val="27"/>
        <c:overlap val="-27"/>
        <c:axId val="26226272"/>
        <c:axId val="26227104"/>
      </c:barChart>
      <c:barChart>
        <c:barDir val="col"/>
        <c:grouping val="clustered"/>
        <c:varyColors val="0"/>
        <c:ser>
          <c:idx val="0"/>
          <c:order val="0"/>
          <c:tx>
            <c:strRef>
              <c:f>Sheet19!$B$17</c:f>
              <c:strCache>
                <c:ptCount val="1"/>
                <c:pt idx="0">
                  <c:v>Unit sold</c:v>
                </c:pt>
              </c:strCache>
            </c:strRef>
          </c:tx>
          <c:spPr>
            <a:solidFill>
              <a:schemeClr val="accent1"/>
            </a:solidFill>
            <a:ln>
              <a:noFill/>
            </a:ln>
            <a:effectLst/>
          </c:spPr>
          <c:invertIfNegative val="0"/>
          <c:cat>
            <c:strRef>
              <c:f>Sheet19!$A$18:$A$41</c:f>
              <c:strCache>
                <c:ptCount val="23"/>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Sliky Salty</c:v>
                </c:pt>
                <c:pt idx="20">
                  <c:v>Spicy Special Slims</c:v>
                </c:pt>
                <c:pt idx="21">
                  <c:v>White Choc</c:v>
                </c:pt>
                <c:pt idx="22">
                  <c:v>(blank)</c:v>
                </c:pt>
              </c:strCache>
            </c:strRef>
          </c:cat>
          <c:val>
            <c:numRef>
              <c:f>Sheet19!$B$18:$B$41</c:f>
              <c:numCache>
                <c:formatCode>_-* #,##0_-;\-* #,##0_-;_-* "-"??_-;_-@_-</c:formatCode>
                <c:ptCount val="23"/>
                <c:pt idx="0">
                  <c:v>2022</c:v>
                </c:pt>
                <c:pt idx="1">
                  <c:v>2802</c:v>
                </c:pt>
                <c:pt idx="2">
                  <c:v>1044</c:v>
                </c:pt>
                <c:pt idx="3">
                  <c:v>1956</c:v>
                </c:pt>
                <c:pt idx="4">
                  <c:v>2052</c:v>
                </c:pt>
                <c:pt idx="5">
                  <c:v>1566</c:v>
                </c:pt>
                <c:pt idx="6">
                  <c:v>2142</c:v>
                </c:pt>
                <c:pt idx="7">
                  <c:v>3207</c:v>
                </c:pt>
                <c:pt idx="8">
                  <c:v>2301</c:v>
                </c:pt>
                <c:pt idx="9">
                  <c:v>1752</c:v>
                </c:pt>
                <c:pt idx="10">
                  <c:v>2331</c:v>
                </c:pt>
                <c:pt idx="11">
                  <c:v>1695</c:v>
                </c:pt>
                <c:pt idx="12">
                  <c:v>2976</c:v>
                </c:pt>
                <c:pt idx="13">
                  <c:v>1881</c:v>
                </c:pt>
                <c:pt idx="14">
                  <c:v>2154</c:v>
                </c:pt>
                <c:pt idx="15">
                  <c:v>2196</c:v>
                </c:pt>
                <c:pt idx="16">
                  <c:v>2982</c:v>
                </c:pt>
                <c:pt idx="17">
                  <c:v>1854</c:v>
                </c:pt>
                <c:pt idx="18">
                  <c:v>1533</c:v>
                </c:pt>
                <c:pt idx="19">
                  <c:v>1683</c:v>
                </c:pt>
                <c:pt idx="20">
                  <c:v>1308</c:v>
                </c:pt>
                <c:pt idx="21">
                  <c:v>2106</c:v>
                </c:pt>
                <c:pt idx="22">
                  <c:v>117</c:v>
                </c:pt>
              </c:numCache>
            </c:numRef>
          </c:val>
          <c:extLst>
            <c:ext xmlns:c16="http://schemas.microsoft.com/office/drawing/2014/chart" uri="{C3380CC4-5D6E-409C-BE32-E72D297353CC}">
              <c16:uniqueId val="{00000001-E362-4DD4-B5FA-3E87DD5E460D}"/>
            </c:ext>
          </c:extLst>
        </c:ser>
        <c:dLbls>
          <c:showLegendKey val="0"/>
          <c:showVal val="0"/>
          <c:showCatName val="0"/>
          <c:showSerName val="0"/>
          <c:showPercent val="0"/>
          <c:showBubbleSize val="0"/>
        </c:dLbls>
        <c:gapWidth val="95"/>
        <c:overlap val="-27"/>
        <c:axId val="26248320"/>
        <c:axId val="26232928"/>
      </c:barChart>
      <c:lineChart>
        <c:grouping val="standard"/>
        <c:varyColors val="0"/>
        <c:ser>
          <c:idx val="2"/>
          <c:order val="2"/>
          <c:tx>
            <c:strRef>
              <c:f>Sheet19!$D$17</c:f>
              <c:strCache>
                <c:ptCount val="1"/>
                <c:pt idx="0">
                  <c:v>Profit </c:v>
                </c:pt>
              </c:strCache>
            </c:strRef>
          </c:tx>
          <c:spPr>
            <a:ln w="28575" cap="rnd">
              <a:solidFill>
                <a:schemeClr val="accent3"/>
              </a:solidFill>
              <a:round/>
            </a:ln>
            <a:effectLst/>
          </c:spPr>
          <c:marker>
            <c:symbol val="none"/>
          </c:marker>
          <c:cat>
            <c:strRef>
              <c:f>Sheet19!$A$18:$A$41</c:f>
              <c:strCache>
                <c:ptCount val="23"/>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Sliky Salty</c:v>
                </c:pt>
                <c:pt idx="20">
                  <c:v>Spicy Special Slims</c:v>
                </c:pt>
                <c:pt idx="21">
                  <c:v>White Choc</c:v>
                </c:pt>
                <c:pt idx="22">
                  <c:v>(blank)</c:v>
                </c:pt>
              </c:strCache>
            </c:strRef>
          </c:cat>
          <c:val>
            <c:numRef>
              <c:f>Sheet19!$D$18:$D$41</c:f>
              <c:numCache>
                <c:formatCode>"$"#,##0.00_);[Red]\("$"#,##0.00\)</c:formatCode>
                <c:ptCount val="23"/>
                <c:pt idx="0">
                  <c:v>19525.600000000002</c:v>
                </c:pt>
                <c:pt idx="1">
                  <c:v>25899.02</c:v>
                </c:pt>
                <c:pt idx="2">
                  <c:v>30189.32</c:v>
                </c:pt>
                <c:pt idx="3">
                  <c:v>29800.16</c:v>
                </c:pt>
                <c:pt idx="4">
                  <c:v>46234.96</c:v>
                </c:pt>
                <c:pt idx="5">
                  <c:v>14946.92</c:v>
                </c:pt>
                <c:pt idx="6">
                  <c:v>58277.799999999996</c:v>
                </c:pt>
                <c:pt idx="7">
                  <c:v>39084.339999999989</c:v>
                </c:pt>
                <c:pt idx="8">
                  <c:v>52063.350000000006</c:v>
                </c:pt>
                <c:pt idx="9">
                  <c:v>40814.559999999998</c:v>
                </c:pt>
                <c:pt idx="10">
                  <c:v>56471.589999999989</c:v>
                </c:pt>
                <c:pt idx="11">
                  <c:v>43431.45</c:v>
                </c:pt>
                <c:pt idx="12">
                  <c:v>36700.840000000011</c:v>
                </c:pt>
                <c:pt idx="13">
                  <c:v>29721.270000000004</c:v>
                </c:pt>
                <c:pt idx="14">
                  <c:v>43177.34</c:v>
                </c:pt>
                <c:pt idx="15">
                  <c:v>31390.480000000003</c:v>
                </c:pt>
                <c:pt idx="16">
                  <c:v>19572.14</c:v>
                </c:pt>
                <c:pt idx="17">
                  <c:v>46226.02</c:v>
                </c:pt>
                <c:pt idx="18">
                  <c:v>50988.91</c:v>
                </c:pt>
                <c:pt idx="19">
                  <c:v>29518.43</c:v>
                </c:pt>
                <c:pt idx="20">
                  <c:v>26000</c:v>
                </c:pt>
                <c:pt idx="21">
                  <c:v>29678.100000000002</c:v>
                </c:pt>
                <c:pt idx="22">
                  <c:v>2212</c:v>
                </c:pt>
              </c:numCache>
            </c:numRef>
          </c:val>
          <c:smooth val="0"/>
          <c:extLst>
            <c:ext xmlns:c16="http://schemas.microsoft.com/office/drawing/2014/chart" uri="{C3380CC4-5D6E-409C-BE32-E72D297353CC}">
              <c16:uniqueId val="{00000002-E362-4DD4-B5FA-3E87DD5E460D}"/>
            </c:ext>
          </c:extLst>
        </c:ser>
        <c:dLbls>
          <c:showLegendKey val="0"/>
          <c:showVal val="0"/>
          <c:showCatName val="0"/>
          <c:showSerName val="0"/>
          <c:showPercent val="0"/>
          <c:showBubbleSize val="0"/>
        </c:dLbls>
        <c:marker val="1"/>
        <c:smooth val="0"/>
        <c:axId val="26226272"/>
        <c:axId val="26227104"/>
      </c:lineChart>
      <c:catAx>
        <c:axId val="2622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NG"/>
          </a:p>
        </c:txPr>
        <c:crossAx val="26227104"/>
        <c:crosses val="autoZero"/>
        <c:auto val="1"/>
        <c:lblAlgn val="ctr"/>
        <c:lblOffset val="100"/>
        <c:noMultiLvlLbl val="0"/>
      </c:catAx>
      <c:valAx>
        <c:axId val="262271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6226272"/>
        <c:crosses val="autoZero"/>
        <c:crossBetween val="between"/>
      </c:valAx>
      <c:valAx>
        <c:axId val="26232928"/>
        <c:scaling>
          <c:orientation val="minMax"/>
        </c:scaling>
        <c:delete val="0"/>
        <c:axPos val="r"/>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6248320"/>
        <c:crosses val="max"/>
        <c:crossBetween val="between"/>
      </c:valAx>
      <c:catAx>
        <c:axId val="26248320"/>
        <c:scaling>
          <c:orientation val="minMax"/>
        </c:scaling>
        <c:delete val="1"/>
        <c:axPos val="b"/>
        <c:numFmt formatCode="General" sourceLinked="1"/>
        <c:majorTickMark val="out"/>
        <c:minorTickMark val="none"/>
        <c:tickLblPos val="nextTo"/>
        <c:crossAx val="26232928"/>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 project(Attempt)(AutoRecovered).xlsx]Sheet19!PivotTable10</c:name>
    <c:fmtId val="13"/>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Top Performing Products (Profit)</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NG"/>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Sheet19!$H$3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Sheet19!$G$4:$G$14</c:f>
              <c:strCache>
                <c:ptCount val="10"/>
                <c:pt idx="0">
                  <c:v>Caramel Stuffed Bars</c:v>
                </c:pt>
                <c:pt idx="1">
                  <c:v>Drinking Coco</c:v>
                </c:pt>
                <c:pt idx="2">
                  <c:v>Mint Chip Choco</c:v>
                </c:pt>
                <c:pt idx="3">
                  <c:v>Fruit &amp; Nut Bars</c:v>
                </c:pt>
                <c:pt idx="4">
                  <c:v>Peanut Butter Cubes</c:v>
                </c:pt>
                <c:pt idx="5">
                  <c:v>After Nines</c:v>
                </c:pt>
                <c:pt idx="6">
                  <c:v>Raspberry Choco</c:v>
                </c:pt>
                <c:pt idx="7">
                  <c:v>Choco Coated Almonds</c:v>
                </c:pt>
                <c:pt idx="8">
                  <c:v>Eclairs</c:v>
                </c:pt>
                <c:pt idx="9">
                  <c:v>Baker's Choco Chips</c:v>
                </c:pt>
              </c:strCache>
            </c:strRef>
          </c:cat>
          <c:val>
            <c:numRef>
              <c:f>Sheet19!$H$4:$H$14</c:f>
              <c:numCache>
                <c:formatCode>"$"#,##0.00_);[Red]\("$"#,##0.00\)</c:formatCode>
                <c:ptCount val="10"/>
                <c:pt idx="0">
                  <c:v>39084.339999999989</c:v>
                </c:pt>
                <c:pt idx="1">
                  <c:v>40814.559999999998</c:v>
                </c:pt>
                <c:pt idx="2">
                  <c:v>43177.34</c:v>
                </c:pt>
                <c:pt idx="3">
                  <c:v>43431.45</c:v>
                </c:pt>
                <c:pt idx="4">
                  <c:v>46226.02</c:v>
                </c:pt>
                <c:pt idx="5">
                  <c:v>46234.96</c:v>
                </c:pt>
                <c:pt idx="6">
                  <c:v>50988.91</c:v>
                </c:pt>
                <c:pt idx="7">
                  <c:v>52063.350000000006</c:v>
                </c:pt>
                <c:pt idx="8">
                  <c:v>56471.589999999989</c:v>
                </c:pt>
                <c:pt idx="9">
                  <c:v>58277.799999999996</c:v>
                </c:pt>
              </c:numCache>
            </c:numRef>
          </c:val>
          <c:extLst>
            <c:ext xmlns:c16="http://schemas.microsoft.com/office/drawing/2014/chart" uri="{C3380CC4-5D6E-409C-BE32-E72D297353CC}">
              <c16:uniqueId val="{00000000-F951-4F73-A358-9128E215C9FC}"/>
            </c:ext>
          </c:extLst>
        </c:ser>
        <c:dLbls>
          <c:showLegendKey val="0"/>
          <c:showVal val="0"/>
          <c:showCatName val="0"/>
          <c:showSerName val="0"/>
          <c:showPercent val="0"/>
          <c:showBubbleSize val="0"/>
        </c:dLbls>
        <c:gapWidth val="150"/>
        <c:shape val="box"/>
        <c:axId val="26222944"/>
        <c:axId val="26236256"/>
        <c:axId val="0"/>
      </c:bar3DChart>
      <c:catAx>
        <c:axId val="262229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NG"/>
          </a:p>
        </c:txPr>
        <c:crossAx val="26236256"/>
        <c:crosses val="autoZero"/>
        <c:auto val="1"/>
        <c:lblAlgn val="ctr"/>
        <c:lblOffset val="100"/>
        <c:noMultiLvlLbl val="0"/>
      </c:catAx>
      <c:valAx>
        <c:axId val="262362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NG"/>
          </a:p>
        </c:txPr>
        <c:crossAx val="26222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 project(Attempt)(AutoRecovered).xlsx]Sheet19!PivotTable11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Performing Sales persons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Sheet19!$H$20</c:f>
              <c:strCache>
                <c:ptCount val="1"/>
                <c:pt idx="0">
                  <c:v> Profit</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Sheet19!$G$21:$G$26</c:f>
              <c:strCache>
                <c:ptCount val="5"/>
                <c:pt idx="0">
                  <c:v>Barr Faughny</c:v>
                </c:pt>
                <c:pt idx="1">
                  <c:v>Ches Bonnell</c:v>
                </c:pt>
                <c:pt idx="2">
                  <c:v>Gigi Bohling</c:v>
                </c:pt>
                <c:pt idx="3">
                  <c:v>Husein Augar</c:v>
                </c:pt>
                <c:pt idx="4">
                  <c:v>Ram Mahesh</c:v>
                </c:pt>
              </c:strCache>
            </c:strRef>
          </c:cat>
          <c:val>
            <c:numRef>
              <c:f>Sheet19!$H$21:$H$26</c:f>
              <c:numCache>
                <c:formatCode>"$"#,##0_);[Red]\("$"#,##0\)</c:formatCode>
                <c:ptCount val="5"/>
                <c:pt idx="0">
                  <c:v>85111.39</c:v>
                </c:pt>
                <c:pt idx="1">
                  <c:v>99692.09</c:v>
                </c:pt>
                <c:pt idx="2">
                  <c:v>135189.98000000001</c:v>
                </c:pt>
                <c:pt idx="3">
                  <c:v>89425.930000000008</c:v>
                </c:pt>
                <c:pt idx="4">
                  <c:v>101062.89</c:v>
                </c:pt>
              </c:numCache>
            </c:numRef>
          </c:val>
          <c:shape val="pyramidToMax"/>
          <c:extLst>
            <c:ext xmlns:c16="http://schemas.microsoft.com/office/drawing/2014/chart" uri="{C3380CC4-5D6E-409C-BE32-E72D297353CC}">
              <c16:uniqueId val="{00000000-1B72-4F82-BFCF-0689E0A1C42C}"/>
            </c:ext>
          </c:extLst>
        </c:ser>
        <c:ser>
          <c:idx val="1"/>
          <c:order val="1"/>
          <c:tx>
            <c:strRef>
              <c:f>Sheet19!$I$20</c:f>
              <c:strCache>
                <c:ptCount val="1"/>
                <c:pt idx="0">
                  <c:v> Revenue</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Sheet19!$G$21:$G$26</c:f>
              <c:strCache>
                <c:ptCount val="5"/>
                <c:pt idx="0">
                  <c:v>Barr Faughny</c:v>
                </c:pt>
                <c:pt idx="1">
                  <c:v>Ches Bonnell</c:v>
                </c:pt>
                <c:pt idx="2">
                  <c:v>Gigi Bohling</c:v>
                </c:pt>
                <c:pt idx="3">
                  <c:v>Husein Augar</c:v>
                </c:pt>
                <c:pt idx="4">
                  <c:v>Ram Mahesh</c:v>
                </c:pt>
              </c:strCache>
            </c:strRef>
          </c:cat>
          <c:val>
            <c:numRef>
              <c:f>Sheet19!$I$21:$I$26</c:f>
              <c:numCache>
                <c:formatCode>"$"#,##0_);[Red]\("$"#,##0\)</c:formatCode>
                <c:ptCount val="5"/>
                <c:pt idx="0">
                  <c:v>123949</c:v>
                </c:pt>
                <c:pt idx="1">
                  <c:v>149975</c:v>
                </c:pt>
                <c:pt idx="2">
                  <c:v>165725</c:v>
                </c:pt>
                <c:pt idx="3">
                  <c:v>132580</c:v>
                </c:pt>
                <c:pt idx="4">
                  <c:v>151599</c:v>
                </c:pt>
              </c:numCache>
            </c:numRef>
          </c:val>
          <c:shape val="cylinder"/>
          <c:extLst>
            <c:ext xmlns:c16="http://schemas.microsoft.com/office/drawing/2014/chart" uri="{C3380CC4-5D6E-409C-BE32-E72D297353CC}">
              <c16:uniqueId val="{00000001-1B72-4F82-BFCF-0689E0A1C42C}"/>
            </c:ext>
          </c:extLst>
        </c:ser>
        <c:dLbls>
          <c:showLegendKey val="0"/>
          <c:showVal val="1"/>
          <c:showCatName val="0"/>
          <c:showSerName val="0"/>
          <c:showPercent val="0"/>
          <c:showBubbleSize val="0"/>
        </c:dLbls>
        <c:gapWidth val="150"/>
        <c:shape val="box"/>
        <c:axId val="1965005984"/>
        <c:axId val="1965009728"/>
        <c:axId val="0"/>
      </c:bar3DChart>
      <c:catAx>
        <c:axId val="19650059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65009728"/>
        <c:crosses val="autoZero"/>
        <c:auto val="1"/>
        <c:lblAlgn val="ctr"/>
        <c:lblOffset val="100"/>
        <c:noMultiLvlLbl val="0"/>
      </c:catAx>
      <c:valAx>
        <c:axId val="19650097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650059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123825</xdr:colOff>
      <xdr:row>7</xdr:row>
      <xdr:rowOff>38099</xdr:rowOff>
    </xdr:from>
    <xdr:to>
      <xdr:col>10</xdr:col>
      <xdr:colOff>219075</xdr:colOff>
      <xdr:row>20</xdr:row>
      <xdr:rowOff>28574</xdr:rowOff>
    </xdr:to>
    <xdr:graphicFrame macro="">
      <xdr:nvGraphicFramePr>
        <xdr:cNvPr id="3" name="Chart 2">
          <a:extLst>
            <a:ext uri="{FF2B5EF4-FFF2-40B4-BE49-F238E27FC236}">
              <a16:creationId xmlns:a16="http://schemas.microsoft.com/office/drawing/2014/main" id="{6B71D5F3-F8E1-4C62-AFCC-928794973D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342900</xdr:colOff>
      <xdr:row>14</xdr:row>
      <xdr:rowOff>85724</xdr:rowOff>
    </xdr:from>
    <xdr:to>
      <xdr:col>9</xdr:col>
      <xdr:colOff>323850</xdr:colOff>
      <xdr:row>32</xdr:row>
      <xdr:rowOff>38099</xdr:rowOff>
    </xdr:to>
    <xdr:graphicFrame macro="">
      <xdr:nvGraphicFramePr>
        <xdr:cNvPr id="2" name="Chart 1">
          <a:extLst>
            <a:ext uri="{FF2B5EF4-FFF2-40B4-BE49-F238E27FC236}">
              <a16:creationId xmlns:a16="http://schemas.microsoft.com/office/drawing/2014/main" id="{B4ECD81C-8F72-4209-B33A-D82CBAF733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9524</xdr:colOff>
      <xdr:row>2</xdr:row>
      <xdr:rowOff>28576</xdr:rowOff>
    </xdr:from>
    <xdr:to>
      <xdr:col>16</xdr:col>
      <xdr:colOff>333375</xdr:colOff>
      <xdr:row>5</xdr:row>
      <xdr:rowOff>57150</xdr:rowOff>
    </xdr:to>
    <mc:AlternateContent xmlns:mc="http://schemas.openxmlformats.org/markup-compatibility/2006" xmlns:a14="http://schemas.microsoft.com/office/drawing/2010/main">
      <mc:Choice Requires="a14">
        <xdr:graphicFrame macro="">
          <xdr:nvGraphicFramePr>
            <xdr:cNvPr id="6" name="Geography">
              <a:extLst>
                <a:ext uri="{FF2B5EF4-FFF2-40B4-BE49-F238E27FC236}">
                  <a16:creationId xmlns:a16="http://schemas.microsoft.com/office/drawing/2014/main" id="{A7996F18-B2C1-4C24-88A1-70BEAFC4B63D}"/>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619124" y="409576"/>
              <a:ext cx="8286751" cy="600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600075</xdr:colOff>
      <xdr:row>5</xdr:row>
      <xdr:rowOff>57150</xdr:rowOff>
    </xdr:from>
    <xdr:to>
      <xdr:col>5</xdr:col>
      <xdr:colOff>161925</xdr:colOff>
      <xdr:row>17</xdr:row>
      <xdr:rowOff>161925</xdr:rowOff>
    </xdr:to>
    <xdr:graphicFrame macro="">
      <xdr:nvGraphicFramePr>
        <xdr:cNvPr id="7" name="Chart 6">
          <a:extLst>
            <a:ext uri="{FF2B5EF4-FFF2-40B4-BE49-F238E27FC236}">
              <a16:creationId xmlns:a16="http://schemas.microsoft.com/office/drawing/2014/main" id="{226C7DF3-0CEE-458D-B19D-A6E2437BA3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495300</xdr:colOff>
      <xdr:row>17</xdr:row>
      <xdr:rowOff>152400</xdr:rowOff>
    </xdr:from>
    <xdr:to>
      <xdr:col>16</xdr:col>
      <xdr:colOff>352425</xdr:colOff>
      <xdr:row>30</xdr:row>
      <xdr:rowOff>190499</xdr:rowOff>
    </xdr:to>
    <xdr:graphicFrame macro="">
      <xdr:nvGraphicFramePr>
        <xdr:cNvPr id="8" name="Chart 7">
          <a:extLst>
            <a:ext uri="{FF2B5EF4-FFF2-40B4-BE49-F238E27FC236}">
              <a16:creationId xmlns:a16="http://schemas.microsoft.com/office/drawing/2014/main" id="{65F8802B-78F6-49FA-BA60-ACC5A0BF95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609599</xdr:colOff>
      <xdr:row>17</xdr:row>
      <xdr:rowOff>171450</xdr:rowOff>
    </xdr:from>
    <xdr:to>
      <xdr:col>8</xdr:col>
      <xdr:colOff>466725</xdr:colOff>
      <xdr:row>31</xdr:row>
      <xdr:rowOff>9525</xdr:rowOff>
    </xdr:to>
    <xdr:graphicFrame macro="">
      <xdr:nvGraphicFramePr>
        <xdr:cNvPr id="9" name="Chart 8">
          <a:extLst>
            <a:ext uri="{FF2B5EF4-FFF2-40B4-BE49-F238E27FC236}">
              <a16:creationId xmlns:a16="http://schemas.microsoft.com/office/drawing/2014/main" id="{5F92F43F-6CA4-4E50-AC0E-2B7FF7EE15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133352</xdr:colOff>
      <xdr:row>5</xdr:row>
      <xdr:rowOff>57151</xdr:rowOff>
    </xdr:from>
    <xdr:to>
      <xdr:col>16</xdr:col>
      <xdr:colOff>323850</xdr:colOff>
      <xdr:row>17</xdr:row>
      <xdr:rowOff>161925</xdr:rowOff>
    </xdr:to>
    <xdr:graphicFrame macro="">
      <xdr:nvGraphicFramePr>
        <xdr:cNvPr id="12" name="Chart 11">
          <a:extLst>
            <a:ext uri="{FF2B5EF4-FFF2-40B4-BE49-F238E27FC236}">
              <a16:creationId xmlns:a16="http://schemas.microsoft.com/office/drawing/2014/main" id="{9CA302A1-9DEF-4558-9704-703BECBD84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161925</xdr:colOff>
      <xdr:row>5</xdr:row>
      <xdr:rowOff>47626</xdr:rowOff>
    </xdr:from>
    <xdr:to>
      <xdr:col>11</xdr:col>
      <xdr:colOff>142875</xdr:colOff>
      <xdr:row>17</xdr:row>
      <xdr:rowOff>161925</xdr:rowOff>
    </xdr:to>
    <xdr:graphicFrame macro="">
      <xdr:nvGraphicFramePr>
        <xdr:cNvPr id="13" name="Chart 12">
          <a:extLst>
            <a:ext uri="{FF2B5EF4-FFF2-40B4-BE49-F238E27FC236}">
              <a16:creationId xmlns:a16="http://schemas.microsoft.com/office/drawing/2014/main" id="{32873154-0F52-484B-810F-220D13299B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llo A. Sulaimon" refreshedDate="44823.345446296298" createdVersion="7" refreshedVersion="7" minRefreshableVersion="3" recordCount="300" xr:uid="{0CE1972D-F57C-4C40-8DBD-833B05EF5501}">
  <cacheSource type="worksheet">
    <worksheetSource name="Revenue"/>
  </cacheSource>
  <cacheFields count="9">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ntainsBlank="1" count="23">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m/>
      </sharedItems>
    </cacheField>
    <cacheField name="Amount" numFmtId="6">
      <sharedItems containsSemiMixedTypes="0" containsString="0" containsNumber="1" containsInteger="1" minValue="0" maxValue="16184" count="268">
        <n v="1624"/>
        <n v="6706"/>
        <n v="959"/>
        <n v="9632"/>
        <n v="2100"/>
        <n v="8869"/>
        <n v="2681"/>
        <n v="5012"/>
        <n v="1281"/>
        <n v="4991"/>
        <n v="1785"/>
        <n v="3983"/>
        <n v="2646"/>
        <n v="252"/>
        <n v="2464"/>
        <n v="2114"/>
        <n v="7693"/>
        <n v="15610"/>
        <n v="336"/>
        <n v="9443"/>
        <n v="8155"/>
        <n v="1701"/>
        <n v="2205"/>
        <n v="1771"/>
        <n v="10311"/>
        <n v="21"/>
        <n v="1974"/>
        <n v="6314"/>
        <n v="4683"/>
        <n v="6398"/>
        <n v="553"/>
        <n v="7021"/>
        <n v="5817"/>
        <n v="3976"/>
        <n v="1134"/>
        <n v="6027"/>
        <n v="1904"/>
        <n v="3262"/>
        <n v="2289"/>
        <n v="6986"/>
        <n v="4417"/>
        <n v="1442"/>
        <n v="2415"/>
        <n v="238"/>
        <n v="4949"/>
        <n v="5075"/>
        <n v="9198"/>
        <n v="3339"/>
        <n v="5019"/>
        <n v="16184"/>
        <n v="497"/>
        <n v="8211"/>
        <n v="6580"/>
        <n v="4760"/>
        <n v="5439"/>
        <n v="1463"/>
        <n v="7777"/>
        <n v="1085"/>
        <n v="182"/>
        <n v="4242"/>
        <n v="6118"/>
        <n v="2317"/>
        <n v="938"/>
        <n v="9709"/>
        <n v="4487"/>
        <n v="4018"/>
        <n v="861"/>
        <n v="5586"/>
        <n v="2226"/>
        <n v="14329"/>
        <n v="8463"/>
        <n v="2891"/>
        <n v="3773"/>
        <n v="854"/>
        <n v="4970"/>
        <n v="98"/>
        <n v="13391"/>
        <n v="8890"/>
        <n v="56"/>
        <n v="3808"/>
        <n v="63"/>
        <n v="7812"/>
        <n v="973"/>
        <n v="567"/>
        <n v="2471"/>
        <n v="7189"/>
        <n v="7455"/>
        <n v="3108"/>
        <n v="469"/>
        <n v="2737"/>
        <n v="4305"/>
        <n v="2408"/>
        <n v="12348"/>
        <n v="3689"/>
        <n v="2870"/>
        <n v="798"/>
        <n v="2933"/>
        <n v="2744"/>
        <n v="9772"/>
        <n v="1568"/>
        <n v="11417"/>
        <n v="6748"/>
        <n v="1407"/>
        <n v="2023"/>
        <n v="5236"/>
        <n v="1925"/>
        <n v="6608"/>
        <n v="8008"/>
        <n v="1428"/>
        <n v="525"/>
        <n v="1505"/>
        <n v="6755"/>
        <n v="11571"/>
        <n v="2541"/>
        <n v="1526"/>
        <n v="6125"/>
        <n v="847"/>
        <n v="4753"/>
        <n v="2793"/>
        <n v="4606"/>
        <n v="5551"/>
        <n v="6657"/>
        <n v="4438"/>
        <n v="168"/>
        <n v="6391"/>
        <n v="518"/>
        <n v="5677"/>
        <n v="6048"/>
        <n v="3752"/>
        <n v="4480"/>
        <n v="259"/>
        <n v="42"/>
        <n v="2478"/>
        <n v="7847"/>
        <n v="9926"/>
        <n v="819"/>
        <n v="3052"/>
        <n v="6832"/>
        <n v="2016"/>
        <n v="7322"/>
        <n v="357"/>
        <n v="3192"/>
        <n v="8435"/>
        <n v="0"/>
        <n v="8862"/>
        <n v="3556"/>
        <n v="7280"/>
        <n v="3402"/>
        <n v="4592"/>
        <n v="7833"/>
        <n v="7651"/>
        <n v="2275"/>
        <n v="5670"/>
        <n v="2135"/>
        <n v="2779"/>
        <n v="12950"/>
        <n v="3794"/>
        <n v="2583"/>
        <n v="4585"/>
        <n v="1652"/>
        <n v="2009"/>
        <n v="3388"/>
        <n v="623"/>
        <n v="10073"/>
        <n v="1561"/>
        <n v="11522"/>
        <n v="3059"/>
        <n v="2324"/>
        <n v="4956"/>
        <n v="5355"/>
        <n v="7259"/>
        <n v="6279"/>
        <n v="3864"/>
        <n v="6146"/>
        <n v="2639"/>
        <n v="1890"/>
        <n v="1932"/>
        <n v="6300"/>
        <n v="560"/>
        <n v="2856"/>
        <n v="707"/>
        <n v="3598"/>
        <n v="6853"/>
        <n v="4725"/>
        <n v="10304"/>
        <n v="1274"/>
        <n v="3101"/>
        <n v="1057"/>
        <n v="5306"/>
        <n v="1778"/>
        <n v="1638"/>
        <n v="154"/>
        <n v="9835"/>
        <n v="7273"/>
        <n v="6909"/>
        <n v="3920"/>
        <n v="4858"/>
        <n v="3549"/>
        <n v="966"/>
        <n v="385"/>
        <n v="2219"/>
        <n v="2954"/>
        <n v="280"/>
        <n v="4802"/>
        <n v="4137"/>
        <n v="9051"/>
        <n v="2919"/>
        <n v="5915"/>
        <n v="2562"/>
        <n v="8813"/>
        <n v="6111"/>
        <n v="3507"/>
        <n v="4319"/>
        <n v="609"/>
        <n v="6370"/>
        <n v="5474"/>
        <n v="3164"/>
        <n v="1302"/>
        <n v="7308"/>
        <n v="6132"/>
        <n v="3472"/>
        <n v="9660"/>
        <n v="2436"/>
        <n v="9506"/>
        <n v="245"/>
        <n v="2702"/>
        <n v="700"/>
        <n v="3759"/>
        <n v="1589"/>
        <n v="5194"/>
        <n v="945"/>
        <n v="1988"/>
        <n v="6734"/>
        <n v="217"/>
        <n v="4424"/>
        <n v="189"/>
        <n v="490"/>
        <n v="434"/>
        <n v="10129"/>
        <n v="6433"/>
        <n v="2212"/>
        <n v="3829"/>
        <n v="5775"/>
        <n v="1071"/>
        <n v="2863"/>
        <n v="1617"/>
        <n v="6818"/>
        <n v="3094"/>
        <n v="2989"/>
        <n v="2268"/>
        <n v="7511"/>
        <n v="4326"/>
        <n v="4935"/>
        <n v="4781"/>
        <n v="7483"/>
        <n v="6860"/>
        <n v="9002"/>
        <n v="1400"/>
        <n v="4053"/>
        <n v="2149"/>
        <n v="3640"/>
        <n v="630"/>
        <n v="2429"/>
        <n v="2142"/>
        <n v="6454"/>
        <n v="8841"/>
        <n v="714"/>
        <n v="3850"/>
      </sharedItems>
    </cacheField>
    <cacheField name="Units" numFmtId="1">
      <sharedItems containsSemiMixedTypes="0" containsString="0" containsNumber="1" containsInteger="1" minValue="0" maxValue="525"/>
    </cacheField>
    <cacheField name="Cost Per Unit" numFmtId="8">
      <sharedItems containsString="0" containsBlank="1" containsNumber="1" minValue="3.11" maxValue="16.73" count="23">
        <n v="14.49"/>
        <n v="8.65"/>
        <n v="11.88"/>
        <n v="6.47"/>
        <n v="13.15"/>
        <n v="12.37"/>
        <n v="5.79"/>
        <n v="9.77"/>
        <n v="11.7"/>
        <n v="3.11"/>
        <n v="8.7899999999999991"/>
        <n v="9.33"/>
        <n v="7.16"/>
        <n v="10.62"/>
        <n v="6.49"/>
        <n v="7.64"/>
        <n v="11.73"/>
        <n v="4.97"/>
        <n v="16.73"/>
        <n v="10.38"/>
        <n v="9"/>
        <n v="5.6"/>
        <m/>
      </sharedItems>
    </cacheField>
    <cacheField name="$ Per Unit" numFmtId="8">
      <sharedItems containsMixedTypes="1" containsNumber="1" minValue="0" maxValue="2037" count="300">
        <n v="14.245614035087719"/>
        <n v="14.610021786492375"/>
        <n v="6.5238095238095237"/>
        <n v="33.444444444444443"/>
        <n v="5.0724637681159424"/>
        <n v="20.530092592592592"/>
        <n v="49.648148148148145"/>
        <n v="23.866666666666667"/>
        <n v="17.079999999999998"/>
        <n v="415.91666666666669"/>
        <n v="3.8636363636363638"/>
        <n v="27.659722222222221"/>
        <n v="22.05"/>
        <n v="4.666666666666667"/>
        <n v="10.52991452991453"/>
        <n v="32.030303030303031"/>
        <n v="88.425287356321846"/>
        <n v="46.047197640117993"/>
        <n v="2.3333333333333335"/>
        <n v="58.290123456790127"/>
        <n v="90.611111111111114"/>
        <n v="7.2692307692307692"/>
        <n v="15.638297872340425"/>
        <n v="8.6813725490196081"/>
        <n v="11.365591397849462"/>
        <n v="44.636363636363633"/>
        <n v="0.125"/>
        <n v="10.123076923076923"/>
        <n v="420.93333333333334"/>
        <n v="156.1"/>
        <n v="62.725490196078432"/>
        <n v="36.866666666666667"/>
        <n v="38.366120218579233"/>
        <n v="484.75"/>
        <n v="55.222222222222221"/>
        <n v="4.0212765957446805"/>
        <n v="41.854166666666664"/>
        <n v="4.7012345679012348"/>
        <n v="43.493333333333332"/>
        <n v="16.955555555555556"/>
        <n v="332.66666666666669"/>
        <n v="28.869281045751634"/>
        <n v="96.13333333333334"/>
        <n v="9.4705882352941178"/>
        <n v="13.222222222222221"/>
        <n v="26.185185185185187"/>
        <n v="241.66666666666666"/>
        <n v="255.5"/>
        <n v="44.52"/>
        <n v="32.17307692307692"/>
        <n v="414.97435897435895"/>
        <n v="7.8888888888888893"/>
        <n v="109.48"/>
        <n v="35.956284153005463"/>
        <n v="68.985507246376812"/>
        <n v="181.3"/>
        <n v="37.512820512820511"/>
        <n v="15.430555555555555"/>
        <n v="3.9743589743589745"/>
        <n v="3.7916666666666665"/>
        <n v="20.492753623188406"/>
        <n v="679.77777777777783"/>
        <n v="8.8773946360153264"/>
        <n v="156.33333333333334"/>
        <n v="323.63333333333333"/>
        <n v="15.978260869565217"/>
        <n v="40.423423423423422"/>
        <n v="161"/>
        <n v="24.802469135802468"/>
        <n v="4.4153846153846157"/>
        <n v="10.64"/>
        <n v="46.375"/>
        <n v="95.526666666666671"/>
        <n v="17.201219512195124"/>
        <n v="28.343137254901961"/>
        <n v="22.866666666666667"/>
        <n v="2.7637540453074432"/>
        <n v="31.858974358974358"/>
        <n v="0.61635220125786161"/>
        <n v="66.621890547263675"/>
        <n v="42.333333333333336"/>
        <n v="1.0980392156862746"/>
        <n v="85.615384615384613"/>
        <n v="13.648745519713261"/>
        <n v="0.51219512195121952"/>
        <n v="96.444444444444443"/>
        <n v="366.33333333333331"/>
        <n v="6.0061728395061724"/>
        <n v="2.486842105263158"/>
        <n v="7.2251461988304095"/>
        <n v="133.12962962962962"/>
        <n v="34.513888888888886"/>
        <n v="57.555555555555557"/>
        <n v="6.253333333333333"/>
        <n v="29.43010752688172"/>
        <n v="27.596153846153847"/>
        <n v="267.55555555555554"/>
        <n v="71.166666666666671"/>
        <n v="52.769230769230766"/>
        <n v="11.823717948717949"/>
        <n v="9.5666666666666664"/>
        <n v="1.5375722543352601"/>
        <n v="325.88888888888891"/>
        <n v="304.88888888888891"/>
        <n v="108.57777777777778"/>
        <n v="16.333333333333332"/>
        <n v="543.66666666666663"/>
        <n v="140.58333333333334"/>
        <n v="19.541666666666668"/>
        <n v="12.041666666666666"/>
        <n v="102.66666666666667"/>
        <n v="10.026041666666666"/>
        <n v="29.36888888888889"/>
        <n v="17.561403508771932"/>
        <n v="15.35483870967742"/>
        <n v="10.9375"/>
        <n v="14.754901960784315"/>
        <n v="26.805555555555557"/>
        <n v="83.847826086956516"/>
        <n v="28.233333333333334"/>
        <n v="6.3583333333333334"/>
        <n v="60.049019607843135"/>
        <n v="6.5658914728682172"/>
        <n v="15.843333333333334"/>
        <n v="7.1037037037037036"/>
        <n v="24.5"/>
        <n v="73.111111111111114"/>
        <n v="22.027777777777779"/>
        <n v="21.970297029702969"/>
        <n v="18.040650406504064"/>
        <n v="2"/>
        <n v="199.41025641025641"/>
        <n v="9.5948275862068968"/>
        <n v="133.14583333333334"/>
        <n v="6.9066666666666663"/>
        <n v="22.003875968992247"/>
        <n v="224"/>
        <n v="17.615023474178404"/>
        <n v="12.549019607843137"/>
        <n v="1.251207729468599"/>
        <n v="0.28000000000000003"/>
        <n v="0.48039215686274511"/>
        <n v="118"/>
        <n v="45.097701149425291"/>
        <n v="49.383084577114431"/>
        <n v="1.6058823529411765"/>
        <n v="8.0740740740740744"/>
        <n v="253.03703703703704"/>
        <n v="17.23076923076923"/>
        <n v="203.38888888888889"/>
        <n v="2.8333333333333335"/>
        <n v="44.333333333333336"/>
        <n v="200.83333333333334"/>
        <n v="0"/>
        <n v="46.888888888888886"/>
        <n v="7.7472766884531588"/>
        <n v="36.218905472636813"/>
        <n v="9.2950819672131146"/>
        <n v="14.17283950617284"/>
        <n v="32.23456790123457"/>
        <n v="35.920187793427232"/>
        <n v="5.089485458612975"/>
        <n v="19.09090909090909"/>
        <n v="79.074074074074076"/>
        <n v="37.053333333333335"/>
        <n v="431.66666666666669"/>
        <n v="14.949152542372881"/>
        <n v="23.861635220125788"/>
        <n v="2.6764705882352939"/>
        <n v="143.5"/>
        <n v="19.104166666666668"/>
        <n v="17.763440860215052"/>
        <n v="554.55555555555554"/>
        <n v="9.173515981735159"/>
        <n v="11.120567375886525"/>
        <n v="27.54471544715447"/>
        <n v="12.215686274509803"/>
        <n v="83.941666666666663"/>
        <n v="57.814814814814817"/>
        <n v="56.480392156862742"/>
        <n v="18.837398373983739"/>
        <n v="113.29629629629629"/>
        <n v="13.129943502824858"/>
        <n v="28.982456140350877"/>
        <n v="26.25"/>
        <n v="26.30072463768116"/>
        <n v="139.53333333333333"/>
        <n v="56.466666666666669"/>
        <n v="21.83050847457627"/>
        <n v="97.555555555555557"/>
        <n v="12.936274509803921"/>
        <n v="9.6923076923076916"/>
        <n v="5.2357723577235769"/>
        <n v="150"/>
        <n v="6.9135802469135799"/>
        <n v="11.609756097560975"/>
        <n v="4.0632183908045976"/>
        <n v="44.419753086419753"/>
        <n v="18.422043010752688"/>
        <n v="27.155172413793103"/>
        <n v="122.66666666666667"/>
        <n v="5.6622222222222218"/>
        <n v="14.533333333333333"/>
        <n v="13.782222222222222"/>
        <n v="19.574074074074073"/>
        <e v="#DIV/0!"/>
        <n v="23.497076023391813"/>
        <n v="4.9629629629629628"/>
        <n v="6.5851851851851855"/>
        <n v="26"/>
        <n v="7.333333333333333"/>
        <n v="47.512077294685987"/>
        <n v="75.760416666666671"/>
        <n v="85.296296296296291"/>
        <n v="12.81045751633987"/>
        <n v="17.412186379928315"/>
        <n v="1183"/>
        <n v="4.8787878787878789"/>
        <n v="1.5461847389558232"/>
        <n v="29.586666666666666"/>
        <n v="15.62962962962963"/>
        <n v="3.2183908045977012"/>
        <n v="35.160919540229884"/>
        <n v="133.38888888888889"/>
        <n v="68.95"/>
        <n v="25.935897435897434"/>
        <n v="158.78947368421052"/>
        <n v="64.86666666666666"/>
        <n v="1971.6666666666667"/>
        <n v="427"/>
        <n v="419.66666666666669"/>
        <n v="2037"/>
        <n v="12.177083333333334"/>
        <n v="143.96666666666667"/>
        <n v="7"/>
        <n v="212.33333333333334"/>
        <n v="32.583333333333336"/>
        <n v="10.339869281045752"/>
        <n v="3.2388059701492535"/>
        <n v="22.348623853211009"/>
        <n v="65.935483870967744"/>
        <n v="36.166666666666664"/>
        <n v="357.77777777777777"/>
        <n v="24.606060606060606"/>
        <n v="109.26436781609195"/>
        <n v="0.85069444444444442"/>
        <n v="7.443526170798898"/>
        <n v="8.0459770114942533"/>
        <n v="25.06"/>
        <n v="5.2442244224422438"/>
        <n v="18.034722222222221"/>
        <n v="12.6"/>
        <n v="50.974358974358971"/>
        <n v="54.747967479674799"/>
        <n v="6.0277777777777777"/>
        <n v="26.49367088607595"/>
        <n v="22.009950248756219"/>
        <n v="3.9375"/>
        <n v="5.833333333333333"/>
        <n v="4.9885057471264371"/>
        <n v="32.464743589743591"/>
        <n v="16.196078431372548"/>
        <n v="82.474358974358978"/>
        <n v="18.905982905982906"/>
        <n v="6.1515151515151514"/>
        <n v="34.125"/>
        <n v="159.54166666666666"/>
        <n v="137.5"/>
        <n v="3.9666666666666668"/>
        <n v="33.46"/>
        <n v="68.166666666666671"/>
        <n v="12.833333333333334"/>
        <n v="1136.3333333333333"/>
        <n v="24.119565217391305"/>
        <n v="31.387096774193548"/>
        <n v="12.577235772357724"/>
        <n v="996.33333333333337"/>
        <n v="36"/>
        <n v="19.321138211382113"/>
        <n v="62.591666666666669"/>
        <n v="12.431034482758621"/>
        <n v="39.166666666666664"/>
        <n v="38.869918699186989"/>
        <n v="166.28888888888889"/>
        <n v="54.444444444444443"/>
        <n v="125.02777777777777"/>
        <n v="10.37037037037037"/>
        <n v="168.875"/>
        <n v="18.367521367521366"/>
        <n v="71.372549019607845"/>
        <n v="17.5"/>
        <n v="16.868055555555557"/>
        <n v="18.789473684210527"/>
        <n v="119.51851851851852"/>
        <n v="13.474474474474475"/>
        <n v="2.5628415300546448"/>
        <n v="29.178217821782177"/>
        <n v="31.888888888888889"/>
        <n v="3.0909090909090908"/>
        <n v="37.745098039215684"/>
      </sharedItems>
    </cacheField>
    <cacheField name="Total Cost" numFmtId="8">
      <sharedItems containsSemiMixedTypes="0" containsString="0" containsNumber="1" minValue="0" maxValue="8682.8700000000008"/>
    </cacheField>
    <cacheField name="Profit" numFmtId="6">
      <sharedItems containsSemiMixedTypes="0" containsString="0" containsNumber="1" minValue="-7884.8700000000008" maxValue="15841.19"/>
    </cacheField>
  </cacheFields>
  <extLst>
    <ext xmlns:x14="http://schemas.microsoft.com/office/spreadsheetml/2009/9/main" uri="{725AE2AE-9491-48be-B2B4-4EB974FC3084}">
      <x14:pivotCacheDefinition pivotCacheId="9497231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x v="0"/>
    <n v="114"/>
    <x v="0"/>
    <x v="0"/>
    <n v="1651.8600000000001"/>
    <n v="-27.860000000000127"/>
  </r>
  <r>
    <x v="1"/>
    <x v="1"/>
    <x v="1"/>
    <x v="1"/>
    <n v="459"/>
    <x v="1"/>
    <x v="1"/>
    <n v="3970.3500000000004"/>
    <n v="2735.6499999999996"/>
  </r>
  <r>
    <x v="2"/>
    <x v="1"/>
    <x v="2"/>
    <x v="2"/>
    <n v="147"/>
    <x v="2"/>
    <x v="2"/>
    <n v="1746.3600000000001"/>
    <n v="-787.36000000000013"/>
  </r>
  <r>
    <x v="3"/>
    <x v="2"/>
    <x v="3"/>
    <x v="3"/>
    <n v="288"/>
    <x v="3"/>
    <x v="3"/>
    <n v="1863.36"/>
    <n v="7768.64"/>
  </r>
  <r>
    <x v="4"/>
    <x v="3"/>
    <x v="4"/>
    <x v="4"/>
    <n v="414"/>
    <x v="4"/>
    <x v="4"/>
    <n v="5444.1"/>
    <n v="-3344.1000000000004"/>
  </r>
  <r>
    <x v="0"/>
    <x v="1"/>
    <x v="5"/>
    <x v="5"/>
    <n v="432"/>
    <x v="5"/>
    <x v="5"/>
    <n v="5343.8399999999992"/>
    <n v="3525.1600000000008"/>
  </r>
  <r>
    <x v="4"/>
    <x v="4"/>
    <x v="6"/>
    <x v="6"/>
    <n v="54"/>
    <x v="6"/>
    <x v="6"/>
    <n v="312.66000000000003"/>
    <n v="2368.34"/>
  </r>
  <r>
    <x v="1"/>
    <x v="1"/>
    <x v="7"/>
    <x v="7"/>
    <n v="210"/>
    <x v="7"/>
    <x v="7"/>
    <n v="2051.6999999999998"/>
    <n v="2960.3"/>
  </r>
  <r>
    <x v="5"/>
    <x v="4"/>
    <x v="8"/>
    <x v="8"/>
    <n v="75"/>
    <x v="8"/>
    <x v="8"/>
    <n v="877.5"/>
    <n v="403.5"/>
  </r>
  <r>
    <x v="6"/>
    <x v="0"/>
    <x v="8"/>
    <x v="9"/>
    <n v="12"/>
    <x v="8"/>
    <x v="9"/>
    <n v="140.39999999999998"/>
    <n v="4850.6000000000004"/>
  </r>
  <r>
    <x v="7"/>
    <x v="3"/>
    <x v="4"/>
    <x v="10"/>
    <n v="462"/>
    <x v="4"/>
    <x v="10"/>
    <n v="6075.3"/>
    <n v="-4290.3"/>
  </r>
  <r>
    <x v="8"/>
    <x v="0"/>
    <x v="9"/>
    <x v="11"/>
    <n v="144"/>
    <x v="9"/>
    <x v="11"/>
    <n v="447.84"/>
    <n v="3535.16"/>
  </r>
  <r>
    <x v="2"/>
    <x v="4"/>
    <x v="10"/>
    <x v="12"/>
    <n v="120"/>
    <x v="10"/>
    <x v="12"/>
    <n v="1054.8"/>
    <n v="1591.2"/>
  </r>
  <r>
    <x v="7"/>
    <x v="5"/>
    <x v="11"/>
    <x v="13"/>
    <n v="54"/>
    <x v="11"/>
    <x v="13"/>
    <n v="503.82"/>
    <n v="-251.82"/>
  </r>
  <r>
    <x v="8"/>
    <x v="1"/>
    <x v="4"/>
    <x v="14"/>
    <n v="234"/>
    <x v="4"/>
    <x v="14"/>
    <n v="3077.1"/>
    <n v="-613.09999999999991"/>
  </r>
  <r>
    <x v="8"/>
    <x v="1"/>
    <x v="12"/>
    <x v="15"/>
    <n v="66"/>
    <x v="12"/>
    <x v="15"/>
    <n v="472.56"/>
    <n v="1641.44"/>
  </r>
  <r>
    <x v="4"/>
    <x v="0"/>
    <x v="6"/>
    <x v="16"/>
    <n v="87"/>
    <x v="6"/>
    <x v="16"/>
    <n v="503.73"/>
    <n v="7189.27"/>
  </r>
  <r>
    <x v="6"/>
    <x v="5"/>
    <x v="13"/>
    <x v="17"/>
    <n v="339"/>
    <x v="13"/>
    <x v="17"/>
    <n v="3600.18"/>
    <n v="12009.82"/>
  </r>
  <r>
    <x v="3"/>
    <x v="5"/>
    <x v="7"/>
    <x v="18"/>
    <n v="144"/>
    <x v="7"/>
    <x v="18"/>
    <n v="1406.8799999999999"/>
    <n v="-1070.8799999999999"/>
  </r>
  <r>
    <x v="7"/>
    <x v="3"/>
    <x v="13"/>
    <x v="19"/>
    <n v="162"/>
    <x v="13"/>
    <x v="19"/>
    <n v="1720.4399999999998"/>
    <n v="7722.56"/>
  </r>
  <r>
    <x v="2"/>
    <x v="5"/>
    <x v="14"/>
    <x v="20"/>
    <n v="90"/>
    <x v="14"/>
    <x v="20"/>
    <n v="584.1"/>
    <n v="7570.9"/>
  </r>
  <r>
    <x v="1"/>
    <x v="4"/>
    <x v="14"/>
    <x v="21"/>
    <n v="234"/>
    <x v="14"/>
    <x v="21"/>
    <n v="1518.66"/>
    <n v="182.33999999999992"/>
  </r>
  <r>
    <x v="9"/>
    <x v="4"/>
    <x v="7"/>
    <x v="22"/>
    <n v="141"/>
    <x v="7"/>
    <x v="22"/>
    <n v="1377.57"/>
    <n v="827.43000000000006"/>
  </r>
  <r>
    <x v="1"/>
    <x v="0"/>
    <x v="15"/>
    <x v="23"/>
    <n v="204"/>
    <x v="15"/>
    <x v="23"/>
    <n v="1558.56"/>
    <n v="212.44000000000005"/>
  </r>
  <r>
    <x v="3"/>
    <x v="1"/>
    <x v="16"/>
    <x v="15"/>
    <n v="186"/>
    <x v="16"/>
    <x v="24"/>
    <n v="2181.7800000000002"/>
    <n v="-67.7800000000002"/>
  </r>
  <r>
    <x v="3"/>
    <x v="2"/>
    <x v="11"/>
    <x v="24"/>
    <n v="231"/>
    <x v="11"/>
    <x v="25"/>
    <n v="2155.23"/>
    <n v="8155.77"/>
  </r>
  <r>
    <x v="8"/>
    <x v="3"/>
    <x v="10"/>
    <x v="25"/>
    <n v="168"/>
    <x v="10"/>
    <x v="26"/>
    <n v="1476.7199999999998"/>
    <n v="-1455.7199999999998"/>
  </r>
  <r>
    <x v="9"/>
    <x v="1"/>
    <x v="13"/>
    <x v="26"/>
    <n v="195"/>
    <x v="13"/>
    <x v="27"/>
    <n v="2070.8999999999996"/>
    <n v="-96.899999999999636"/>
  </r>
  <r>
    <x v="6"/>
    <x v="2"/>
    <x v="14"/>
    <x v="27"/>
    <n v="15"/>
    <x v="14"/>
    <x v="28"/>
    <n v="97.350000000000009"/>
    <n v="6216.65"/>
  </r>
  <r>
    <x v="9"/>
    <x v="0"/>
    <x v="14"/>
    <x v="28"/>
    <n v="30"/>
    <x v="14"/>
    <x v="29"/>
    <n v="194.70000000000002"/>
    <n v="4488.3"/>
  </r>
  <r>
    <x v="3"/>
    <x v="0"/>
    <x v="17"/>
    <x v="29"/>
    <n v="102"/>
    <x v="17"/>
    <x v="30"/>
    <n v="506.94"/>
    <n v="5891.06"/>
  </r>
  <r>
    <x v="7"/>
    <x v="1"/>
    <x v="15"/>
    <x v="30"/>
    <n v="15"/>
    <x v="15"/>
    <x v="31"/>
    <n v="114.6"/>
    <n v="438.4"/>
  </r>
  <r>
    <x v="1"/>
    <x v="3"/>
    <x v="0"/>
    <x v="31"/>
    <n v="183"/>
    <x v="0"/>
    <x v="32"/>
    <n v="2651.67"/>
    <n v="4369.33"/>
  </r>
  <r>
    <x v="0"/>
    <x v="3"/>
    <x v="7"/>
    <x v="32"/>
    <n v="12"/>
    <x v="7"/>
    <x v="33"/>
    <n v="117.24"/>
    <n v="5699.76"/>
  </r>
  <r>
    <x v="3"/>
    <x v="3"/>
    <x v="8"/>
    <x v="33"/>
    <n v="72"/>
    <x v="8"/>
    <x v="34"/>
    <n v="842.4"/>
    <n v="3133.6"/>
  </r>
  <r>
    <x v="4"/>
    <x v="4"/>
    <x v="18"/>
    <x v="34"/>
    <n v="282"/>
    <x v="18"/>
    <x v="35"/>
    <n v="4717.8599999999997"/>
    <n v="-3583.8599999999997"/>
  </r>
  <r>
    <x v="7"/>
    <x v="3"/>
    <x v="19"/>
    <x v="35"/>
    <n v="144"/>
    <x v="19"/>
    <x v="36"/>
    <n v="1494.72"/>
    <n v="4532.28"/>
  </r>
  <r>
    <x v="4"/>
    <x v="0"/>
    <x v="10"/>
    <x v="36"/>
    <n v="405"/>
    <x v="10"/>
    <x v="37"/>
    <n v="3559.95"/>
    <n v="-1655.9499999999998"/>
  </r>
  <r>
    <x v="5"/>
    <x v="5"/>
    <x v="1"/>
    <x v="37"/>
    <n v="75"/>
    <x v="1"/>
    <x v="38"/>
    <n v="648.75"/>
    <n v="2613.25"/>
  </r>
  <r>
    <x v="0"/>
    <x v="5"/>
    <x v="18"/>
    <x v="38"/>
    <n v="135"/>
    <x v="18"/>
    <x v="39"/>
    <n v="2258.5500000000002"/>
    <n v="30.449999999999818"/>
  </r>
  <r>
    <x v="6"/>
    <x v="5"/>
    <x v="18"/>
    <x v="39"/>
    <n v="21"/>
    <x v="18"/>
    <x v="40"/>
    <n v="351.33"/>
    <n v="6634.67"/>
  </r>
  <r>
    <x v="7"/>
    <x v="4"/>
    <x v="14"/>
    <x v="40"/>
    <n v="153"/>
    <x v="14"/>
    <x v="41"/>
    <n v="992.97"/>
    <n v="3424.0299999999997"/>
  </r>
  <r>
    <x v="4"/>
    <x v="5"/>
    <x v="16"/>
    <x v="41"/>
    <n v="15"/>
    <x v="16"/>
    <x v="42"/>
    <n v="175.95000000000002"/>
    <n v="1266.05"/>
  </r>
  <r>
    <x v="8"/>
    <x v="1"/>
    <x v="8"/>
    <x v="42"/>
    <n v="255"/>
    <x v="8"/>
    <x v="43"/>
    <n v="2983.5"/>
    <n v="-568.5"/>
  </r>
  <r>
    <x v="7"/>
    <x v="0"/>
    <x v="15"/>
    <x v="43"/>
    <n v="18"/>
    <x v="15"/>
    <x v="44"/>
    <n v="137.51999999999998"/>
    <n v="100.48000000000002"/>
  </r>
  <r>
    <x v="4"/>
    <x v="0"/>
    <x v="14"/>
    <x v="44"/>
    <n v="189"/>
    <x v="14"/>
    <x v="45"/>
    <n v="1226.6100000000001"/>
    <n v="3722.39"/>
  </r>
  <r>
    <x v="6"/>
    <x v="4"/>
    <x v="1"/>
    <x v="45"/>
    <n v="21"/>
    <x v="1"/>
    <x v="46"/>
    <n v="181.65"/>
    <n v="4893.3500000000004"/>
  </r>
  <r>
    <x v="8"/>
    <x v="2"/>
    <x v="10"/>
    <x v="46"/>
    <n v="36"/>
    <x v="10"/>
    <x v="47"/>
    <n v="316.43999999999994"/>
    <n v="8881.56"/>
  </r>
  <r>
    <x v="4"/>
    <x v="5"/>
    <x v="12"/>
    <x v="47"/>
    <n v="75"/>
    <x v="12"/>
    <x v="48"/>
    <n v="537"/>
    <n v="2802"/>
  </r>
  <r>
    <x v="0"/>
    <x v="5"/>
    <x v="9"/>
    <x v="48"/>
    <n v="156"/>
    <x v="9"/>
    <x v="49"/>
    <n v="485.15999999999997"/>
    <n v="4533.84"/>
  </r>
  <r>
    <x v="6"/>
    <x v="2"/>
    <x v="10"/>
    <x v="49"/>
    <n v="39"/>
    <x v="10"/>
    <x v="50"/>
    <n v="342.80999999999995"/>
    <n v="15841.19"/>
  </r>
  <r>
    <x v="4"/>
    <x v="2"/>
    <x v="20"/>
    <x v="50"/>
    <n v="63"/>
    <x v="20"/>
    <x v="51"/>
    <n v="567"/>
    <n v="-70"/>
  </r>
  <r>
    <x v="7"/>
    <x v="2"/>
    <x v="12"/>
    <x v="51"/>
    <n v="75"/>
    <x v="12"/>
    <x v="52"/>
    <n v="537"/>
    <n v="7674"/>
  </r>
  <r>
    <x v="7"/>
    <x v="4"/>
    <x v="19"/>
    <x v="52"/>
    <n v="183"/>
    <x v="19"/>
    <x v="53"/>
    <n v="1899.5400000000002"/>
    <n v="4680.46"/>
  </r>
  <r>
    <x v="3"/>
    <x v="1"/>
    <x v="11"/>
    <x v="53"/>
    <n v="69"/>
    <x v="11"/>
    <x v="54"/>
    <n v="643.77"/>
    <n v="4116.2299999999996"/>
  </r>
  <r>
    <x v="0"/>
    <x v="2"/>
    <x v="4"/>
    <x v="54"/>
    <n v="30"/>
    <x v="4"/>
    <x v="55"/>
    <n v="394.5"/>
    <n v="5044.5"/>
  </r>
  <r>
    <x v="3"/>
    <x v="5"/>
    <x v="9"/>
    <x v="55"/>
    <n v="39"/>
    <x v="9"/>
    <x v="56"/>
    <n v="121.28999999999999"/>
    <n v="1341.71"/>
  </r>
  <r>
    <x v="8"/>
    <x v="5"/>
    <x v="1"/>
    <x v="56"/>
    <n v="504"/>
    <x v="1"/>
    <x v="57"/>
    <n v="4359.6000000000004"/>
    <n v="3417.3999999999996"/>
  </r>
  <r>
    <x v="2"/>
    <x v="0"/>
    <x v="12"/>
    <x v="57"/>
    <n v="273"/>
    <x v="12"/>
    <x v="58"/>
    <n v="1954.68"/>
    <n v="-869.68000000000006"/>
  </r>
  <r>
    <x v="6"/>
    <x v="0"/>
    <x v="6"/>
    <x v="58"/>
    <n v="48"/>
    <x v="6"/>
    <x v="59"/>
    <n v="277.92"/>
    <n v="-95.920000000000016"/>
  </r>
  <r>
    <x v="4"/>
    <x v="5"/>
    <x v="18"/>
    <x v="59"/>
    <n v="207"/>
    <x v="18"/>
    <x v="60"/>
    <n v="3463.11"/>
    <n v="778.88999999999987"/>
  </r>
  <r>
    <x v="4"/>
    <x v="2"/>
    <x v="1"/>
    <x v="60"/>
    <n v="9"/>
    <x v="1"/>
    <x v="61"/>
    <n v="77.850000000000009"/>
    <n v="6040.15"/>
  </r>
  <r>
    <x v="9"/>
    <x v="2"/>
    <x v="14"/>
    <x v="61"/>
    <n v="261"/>
    <x v="14"/>
    <x v="62"/>
    <n v="1693.89"/>
    <n v="623.1099999999999"/>
  </r>
  <r>
    <x v="4"/>
    <x v="4"/>
    <x v="10"/>
    <x v="62"/>
    <n v="6"/>
    <x v="10"/>
    <x v="63"/>
    <n v="52.739999999999995"/>
    <n v="885.26"/>
  </r>
  <r>
    <x v="1"/>
    <x v="0"/>
    <x v="16"/>
    <x v="63"/>
    <n v="30"/>
    <x v="16"/>
    <x v="64"/>
    <n v="351.90000000000003"/>
    <n v="9357.1"/>
  </r>
  <r>
    <x v="5"/>
    <x v="5"/>
    <x v="13"/>
    <x v="22"/>
    <n v="138"/>
    <x v="13"/>
    <x v="65"/>
    <n v="1465.56"/>
    <n v="739.44"/>
  </r>
  <r>
    <x v="5"/>
    <x v="0"/>
    <x v="9"/>
    <x v="64"/>
    <n v="111"/>
    <x v="9"/>
    <x v="66"/>
    <n v="345.21"/>
    <n v="4141.79"/>
  </r>
  <r>
    <x v="6"/>
    <x v="1"/>
    <x v="3"/>
    <x v="42"/>
    <n v="15"/>
    <x v="3"/>
    <x v="67"/>
    <n v="97.05"/>
    <n v="2317.9499999999998"/>
  </r>
  <r>
    <x v="0"/>
    <x v="5"/>
    <x v="15"/>
    <x v="65"/>
    <n v="162"/>
    <x v="15"/>
    <x v="68"/>
    <n v="1237.6799999999998"/>
    <n v="2780.32"/>
  </r>
  <r>
    <x v="6"/>
    <x v="5"/>
    <x v="15"/>
    <x v="66"/>
    <n v="195"/>
    <x v="15"/>
    <x v="69"/>
    <n v="1489.8"/>
    <n v="-628.79999999999995"/>
  </r>
  <r>
    <x v="9"/>
    <x v="4"/>
    <x v="8"/>
    <x v="67"/>
    <n v="525"/>
    <x v="8"/>
    <x v="70"/>
    <n v="6142.5"/>
    <n v="-556.5"/>
  </r>
  <r>
    <x v="5"/>
    <x v="5"/>
    <x v="5"/>
    <x v="68"/>
    <n v="48"/>
    <x v="5"/>
    <x v="71"/>
    <n v="593.76"/>
    <n v="1632.24"/>
  </r>
  <r>
    <x v="2"/>
    <x v="5"/>
    <x v="19"/>
    <x v="69"/>
    <n v="150"/>
    <x v="19"/>
    <x v="72"/>
    <n v="1557.0000000000002"/>
    <n v="12772"/>
  </r>
  <r>
    <x v="2"/>
    <x v="5"/>
    <x v="13"/>
    <x v="70"/>
    <n v="492"/>
    <x v="13"/>
    <x v="73"/>
    <n v="5225.04"/>
    <n v="3237.96"/>
  </r>
  <r>
    <x v="6"/>
    <x v="5"/>
    <x v="12"/>
    <x v="71"/>
    <n v="102"/>
    <x v="12"/>
    <x v="74"/>
    <n v="730.32"/>
    <n v="2160.6799999999998"/>
  </r>
  <r>
    <x v="8"/>
    <x v="2"/>
    <x v="14"/>
    <x v="72"/>
    <n v="165"/>
    <x v="14"/>
    <x v="75"/>
    <n v="1070.8500000000001"/>
    <n v="2702.1499999999996"/>
  </r>
  <r>
    <x v="3"/>
    <x v="2"/>
    <x v="19"/>
    <x v="73"/>
    <n v="309"/>
    <x v="19"/>
    <x v="76"/>
    <n v="3207.42"/>
    <n v="-2353.42"/>
  </r>
  <r>
    <x v="4"/>
    <x v="2"/>
    <x v="9"/>
    <x v="74"/>
    <n v="156"/>
    <x v="9"/>
    <x v="77"/>
    <n v="485.15999999999997"/>
    <n v="4484.84"/>
  </r>
  <r>
    <x v="2"/>
    <x v="1"/>
    <x v="21"/>
    <x v="75"/>
    <n v="159"/>
    <x v="21"/>
    <x v="78"/>
    <n v="890.4"/>
    <n v="-792.4"/>
  </r>
  <r>
    <x v="6"/>
    <x v="1"/>
    <x v="16"/>
    <x v="76"/>
    <n v="201"/>
    <x v="16"/>
    <x v="79"/>
    <n v="2357.73"/>
    <n v="11033.27"/>
  </r>
  <r>
    <x v="1"/>
    <x v="3"/>
    <x v="6"/>
    <x v="77"/>
    <n v="210"/>
    <x v="6"/>
    <x v="80"/>
    <n v="1215.9000000000001"/>
    <n v="7674.1"/>
  </r>
  <r>
    <x v="7"/>
    <x v="4"/>
    <x v="11"/>
    <x v="78"/>
    <n v="51"/>
    <x v="11"/>
    <x v="81"/>
    <n v="475.83"/>
    <n v="-419.83"/>
  </r>
  <r>
    <x v="8"/>
    <x v="2"/>
    <x v="4"/>
    <x v="47"/>
    <n v="39"/>
    <x v="4"/>
    <x v="82"/>
    <n v="512.85"/>
    <n v="2826.15"/>
  </r>
  <r>
    <x v="9"/>
    <x v="1"/>
    <x v="3"/>
    <x v="79"/>
    <n v="279"/>
    <x v="3"/>
    <x v="83"/>
    <n v="1805.1299999999999"/>
    <n v="2002.8700000000001"/>
  </r>
  <r>
    <x v="9"/>
    <x v="4"/>
    <x v="11"/>
    <x v="80"/>
    <n v="123"/>
    <x v="11"/>
    <x v="84"/>
    <n v="1147.5899999999999"/>
    <n v="-1084.5899999999999"/>
  </r>
  <r>
    <x v="7"/>
    <x v="3"/>
    <x v="18"/>
    <x v="81"/>
    <n v="81"/>
    <x v="18"/>
    <x v="85"/>
    <n v="1355.13"/>
    <n v="6456.87"/>
  </r>
  <r>
    <x v="0"/>
    <x v="0"/>
    <x v="15"/>
    <x v="16"/>
    <n v="21"/>
    <x v="15"/>
    <x v="86"/>
    <n v="160.44"/>
    <n v="7532.56"/>
  </r>
  <r>
    <x v="8"/>
    <x v="2"/>
    <x v="19"/>
    <x v="82"/>
    <n v="162"/>
    <x v="19"/>
    <x v="87"/>
    <n v="1681.5600000000002"/>
    <n v="-708.56000000000017"/>
  </r>
  <r>
    <x v="9"/>
    <x v="1"/>
    <x v="20"/>
    <x v="83"/>
    <n v="228"/>
    <x v="20"/>
    <x v="88"/>
    <n v="2052"/>
    <n v="-1485"/>
  </r>
  <r>
    <x v="9"/>
    <x v="2"/>
    <x v="12"/>
    <x v="84"/>
    <n v="342"/>
    <x v="12"/>
    <x v="89"/>
    <n v="2448.7200000000003"/>
    <n v="22.279999999999745"/>
  </r>
  <r>
    <x v="6"/>
    <x v="4"/>
    <x v="11"/>
    <x v="85"/>
    <n v="54"/>
    <x v="11"/>
    <x v="90"/>
    <n v="503.82"/>
    <n v="6685.18"/>
  </r>
  <r>
    <x v="3"/>
    <x v="1"/>
    <x v="19"/>
    <x v="86"/>
    <n v="216"/>
    <x v="19"/>
    <x v="91"/>
    <n v="2242.0800000000004"/>
    <n v="5212.92"/>
  </r>
  <r>
    <x v="8"/>
    <x v="5"/>
    <x v="21"/>
    <x v="87"/>
    <n v="54"/>
    <x v="21"/>
    <x v="92"/>
    <n v="302.39999999999998"/>
    <n v="2805.6"/>
  </r>
  <r>
    <x v="4"/>
    <x v="4"/>
    <x v="4"/>
    <x v="88"/>
    <n v="75"/>
    <x v="4"/>
    <x v="93"/>
    <n v="986.25"/>
    <n v="-517.25"/>
  </r>
  <r>
    <x v="2"/>
    <x v="0"/>
    <x v="14"/>
    <x v="89"/>
    <n v="93"/>
    <x v="14"/>
    <x v="94"/>
    <n v="603.57000000000005"/>
    <n v="2133.4299999999998"/>
  </r>
  <r>
    <x v="2"/>
    <x v="0"/>
    <x v="4"/>
    <x v="90"/>
    <n v="156"/>
    <x v="4"/>
    <x v="95"/>
    <n v="2051.4"/>
    <n v="2253.6"/>
  </r>
  <r>
    <x v="2"/>
    <x v="4"/>
    <x v="9"/>
    <x v="91"/>
    <n v="9"/>
    <x v="9"/>
    <x v="96"/>
    <n v="27.99"/>
    <n v="2380.0100000000002"/>
  </r>
  <r>
    <x v="8"/>
    <x v="2"/>
    <x v="15"/>
    <x v="8"/>
    <n v="18"/>
    <x v="15"/>
    <x v="97"/>
    <n v="137.51999999999998"/>
    <n v="1143.48"/>
  </r>
  <r>
    <x v="0"/>
    <x v="1"/>
    <x v="1"/>
    <x v="92"/>
    <n v="234"/>
    <x v="1"/>
    <x v="98"/>
    <n v="2024.1000000000001"/>
    <n v="10323.9"/>
  </r>
  <r>
    <x v="8"/>
    <x v="5"/>
    <x v="19"/>
    <x v="93"/>
    <n v="312"/>
    <x v="19"/>
    <x v="99"/>
    <n v="3238.5600000000004"/>
    <n v="450.4399999999996"/>
  </r>
  <r>
    <x v="5"/>
    <x v="2"/>
    <x v="15"/>
    <x v="94"/>
    <n v="300"/>
    <x v="15"/>
    <x v="100"/>
    <n v="2292"/>
    <n v="578"/>
  </r>
  <r>
    <x v="7"/>
    <x v="2"/>
    <x v="18"/>
    <x v="95"/>
    <n v="519"/>
    <x v="18"/>
    <x v="101"/>
    <n v="8682.8700000000008"/>
    <n v="-7884.8700000000008"/>
  </r>
  <r>
    <x v="3"/>
    <x v="0"/>
    <x v="20"/>
    <x v="96"/>
    <n v="9"/>
    <x v="20"/>
    <x v="102"/>
    <n v="81"/>
    <n v="2852"/>
  </r>
  <r>
    <x v="6"/>
    <x v="1"/>
    <x v="2"/>
    <x v="97"/>
    <n v="9"/>
    <x v="2"/>
    <x v="103"/>
    <n v="106.92"/>
    <n v="2637.08"/>
  </r>
  <r>
    <x v="0"/>
    <x v="2"/>
    <x v="5"/>
    <x v="98"/>
    <n v="90"/>
    <x v="5"/>
    <x v="104"/>
    <n v="1113.3"/>
    <n v="8658.7000000000007"/>
  </r>
  <r>
    <x v="5"/>
    <x v="5"/>
    <x v="4"/>
    <x v="99"/>
    <n v="96"/>
    <x v="4"/>
    <x v="105"/>
    <n v="1262.4000000000001"/>
    <n v="305.59999999999991"/>
  </r>
  <r>
    <x v="7"/>
    <x v="2"/>
    <x v="10"/>
    <x v="100"/>
    <n v="21"/>
    <x v="10"/>
    <x v="106"/>
    <n v="184.58999999999997"/>
    <n v="11232.41"/>
  </r>
  <r>
    <x v="0"/>
    <x v="5"/>
    <x v="21"/>
    <x v="101"/>
    <n v="48"/>
    <x v="21"/>
    <x v="107"/>
    <n v="268.79999999999995"/>
    <n v="6479.2"/>
  </r>
  <r>
    <x v="9"/>
    <x v="2"/>
    <x v="18"/>
    <x v="102"/>
    <n v="72"/>
    <x v="18"/>
    <x v="108"/>
    <n v="1204.56"/>
    <n v="202.44000000000005"/>
  </r>
  <r>
    <x v="1"/>
    <x v="1"/>
    <x v="12"/>
    <x v="103"/>
    <n v="168"/>
    <x v="12"/>
    <x v="109"/>
    <n v="1202.8800000000001"/>
    <n v="820.11999999999989"/>
  </r>
  <r>
    <x v="6"/>
    <x v="3"/>
    <x v="21"/>
    <x v="104"/>
    <n v="51"/>
    <x v="21"/>
    <x v="110"/>
    <n v="285.59999999999997"/>
    <n v="4950.3999999999996"/>
  </r>
  <r>
    <x v="3"/>
    <x v="2"/>
    <x v="15"/>
    <x v="105"/>
    <n v="192"/>
    <x v="15"/>
    <x v="111"/>
    <n v="1466.8799999999999"/>
    <n v="458.12000000000012"/>
  </r>
  <r>
    <x v="5"/>
    <x v="0"/>
    <x v="8"/>
    <x v="106"/>
    <n v="225"/>
    <x v="8"/>
    <x v="112"/>
    <n v="2632.5"/>
    <n v="3975.5"/>
  </r>
  <r>
    <x v="4"/>
    <x v="5"/>
    <x v="21"/>
    <x v="107"/>
    <n v="456"/>
    <x v="21"/>
    <x v="113"/>
    <n v="2553.6"/>
    <n v="5454.4"/>
  </r>
  <r>
    <x v="9"/>
    <x v="5"/>
    <x v="4"/>
    <x v="108"/>
    <n v="93"/>
    <x v="4"/>
    <x v="114"/>
    <n v="1222.95"/>
    <n v="205.04999999999995"/>
  </r>
  <r>
    <x v="4"/>
    <x v="5"/>
    <x v="2"/>
    <x v="109"/>
    <n v="48"/>
    <x v="2"/>
    <x v="115"/>
    <n v="570.24"/>
    <n v="-45.240000000000009"/>
  </r>
  <r>
    <x v="4"/>
    <x v="0"/>
    <x v="3"/>
    <x v="110"/>
    <n v="102"/>
    <x v="3"/>
    <x v="116"/>
    <n v="659.93999999999994"/>
    <n v="845.06000000000006"/>
  </r>
  <r>
    <x v="5"/>
    <x v="1"/>
    <x v="0"/>
    <x v="111"/>
    <n v="252"/>
    <x v="0"/>
    <x v="117"/>
    <n v="3651.48"/>
    <n v="3103.52"/>
  </r>
  <r>
    <x v="7"/>
    <x v="0"/>
    <x v="3"/>
    <x v="112"/>
    <n v="138"/>
    <x v="3"/>
    <x v="118"/>
    <n v="892.86"/>
    <n v="10678.14"/>
  </r>
  <r>
    <x v="0"/>
    <x v="4"/>
    <x v="4"/>
    <x v="113"/>
    <n v="90"/>
    <x v="4"/>
    <x v="119"/>
    <n v="1183.5"/>
    <n v="1357.5"/>
  </r>
  <r>
    <x v="3"/>
    <x v="0"/>
    <x v="0"/>
    <x v="114"/>
    <n v="240"/>
    <x v="0"/>
    <x v="120"/>
    <n v="3477.6"/>
    <n v="-1951.6"/>
  </r>
  <r>
    <x v="0"/>
    <x v="4"/>
    <x v="2"/>
    <x v="115"/>
    <n v="102"/>
    <x v="2"/>
    <x v="121"/>
    <n v="1211.76"/>
    <n v="4913.24"/>
  </r>
  <r>
    <x v="3"/>
    <x v="1"/>
    <x v="18"/>
    <x v="116"/>
    <n v="129"/>
    <x v="18"/>
    <x v="122"/>
    <n v="2158.17"/>
    <n v="-1311.17"/>
  </r>
  <r>
    <x v="1"/>
    <x v="1"/>
    <x v="18"/>
    <x v="117"/>
    <n v="300"/>
    <x v="18"/>
    <x v="123"/>
    <n v="5019"/>
    <n v="-266"/>
  </r>
  <r>
    <x v="4"/>
    <x v="4"/>
    <x v="5"/>
    <x v="2"/>
    <n v="135"/>
    <x v="5"/>
    <x v="124"/>
    <n v="1669.9499999999998"/>
    <n v="-710.94999999999982"/>
  </r>
  <r>
    <x v="5"/>
    <x v="1"/>
    <x v="17"/>
    <x v="118"/>
    <n v="114"/>
    <x v="17"/>
    <x v="125"/>
    <n v="566.57999999999993"/>
    <n v="2226.42"/>
  </r>
  <r>
    <x v="5"/>
    <x v="1"/>
    <x v="8"/>
    <x v="119"/>
    <n v="63"/>
    <x v="8"/>
    <x v="126"/>
    <n v="737.09999999999991"/>
    <n v="3868.9"/>
  </r>
  <r>
    <x v="5"/>
    <x v="2"/>
    <x v="12"/>
    <x v="120"/>
    <n v="252"/>
    <x v="12"/>
    <x v="127"/>
    <n v="1804.32"/>
    <n v="3746.6800000000003"/>
  </r>
  <r>
    <x v="9"/>
    <x v="2"/>
    <x v="1"/>
    <x v="121"/>
    <n v="303"/>
    <x v="1"/>
    <x v="128"/>
    <n v="2620.9500000000003"/>
    <n v="4036.0499999999997"/>
  </r>
  <r>
    <x v="5"/>
    <x v="3"/>
    <x v="9"/>
    <x v="122"/>
    <n v="246"/>
    <x v="9"/>
    <x v="129"/>
    <n v="765.06"/>
    <n v="3672.94"/>
  </r>
  <r>
    <x v="1"/>
    <x v="4"/>
    <x v="7"/>
    <x v="123"/>
    <n v="84"/>
    <x v="7"/>
    <x v="130"/>
    <n v="820.68"/>
    <n v="-652.67999999999995"/>
  </r>
  <r>
    <x v="5"/>
    <x v="5"/>
    <x v="9"/>
    <x v="56"/>
    <n v="39"/>
    <x v="9"/>
    <x v="131"/>
    <n v="121.28999999999999"/>
    <n v="7655.71"/>
  </r>
  <r>
    <x v="6"/>
    <x v="2"/>
    <x v="9"/>
    <x v="47"/>
    <n v="348"/>
    <x v="9"/>
    <x v="132"/>
    <n v="1082.28"/>
    <n v="2256.7200000000003"/>
  </r>
  <r>
    <x v="5"/>
    <x v="0"/>
    <x v="5"/>
    <x v="124"/>
    <n v="48"/>
    <x v="5"/>
    <x v="133"/>
    <n v="593.76"/>
    <n v="5797.24"/>
  </r>
  <r>
    <x v="6"/>
    <x v="0"/>
    <x v="7"/>
    <x v="125"/>
    <n v="75"/>
    <x v="7"/>
    <x v="134"/>
    <n v="732.75"/>
    <n v="-214.75"/>
  </r>
  <r>
    <x v="5"/>
    <x v="4"/>
    <x v="19"/>
    <x v="126"/>
    <n v="258"/>
    <x v="19"/>
    <x v="135"/>
    <n v="2678.0400000000004"/>
    <n v="2998.9599999999996"/>
  </r>
  <r>
    <x v="4"/>
    <x v="3"/>
    <x v="9"/>
    <x v="127"/>
    <n v="27"/>
    <x v="9"/>
    <x v="136"/>
    <n v="83.97"/>
    <n v="5964.03"/>
  </r>
  <r>
    <x v="1"/>
    <x v="4"/>
    <x v="1"/>
    <x v="128"/>
    <n v="213"/>
    <x v="1"/>
    <x v="137"/>
    <n v="1842.45"/>
    <n v="1909.55"/>
  </r>
  <r>
    <x v="6"/>
    <x v="1"/>
    <x v="12"/>
    <x v="129"/>
    <n v="357"/>
    <x v="12"/>
    <x v="138"/>
    <n v="2556.12"/>
    <n v="1923.88"/>
  </r>
  <r>
    <x v="2"/>
    <x v="0"/>
    <x v="2"/>
    <x v="130"/>
    <n v="207"/>
    <x v="2"/>
    <x v="139"/>
    <n v="2459.1600000000003"/>
    <n v="-2200.1600000000003"/>
  </r>
  <r>
    <x v="1"/>
    <x v="0"/>
    <x v="0"/>
    <x v="131"/>
    <n v="150"/>
    <x v="0"/>
    <x v="140"/>
    <n v="2173.5"/>
    <n v="-2131.5"/>
  </r>
  <r>
    <x v="3"/>
    <x v="2"/>
    <x v="21"/>
    <x v="75"/>
    <n v="204"/>
    <x v="21"/>
    <x v="141"/>
    <n v="1142.3999999999999"/>
    <n v="-1044.3999999999999"/>
  </r>
  <r>
    <x v="5"/>
    <x v="1"/>
    <x v="18"/>
    <x v="132"/>
    <n v="21"/>
    <x v="18"/>
    <x v="142"/>
    <n v="351.33"/>
    <n v="2126.67"/>
  </r>
  <r>
    <x v="3"/>
    <x v="5"/>
    <x v="5"/>
    <x v="133"/>
    <n v="174"/>
    <x v="5"/>
    <x v="143"/>
    <n v="2152.3799999999997"/>
    <n v="5694.6200000000008"/>
  </r>
  <r>
    <x v="7"/>
    <x v="0"/>
    <x v="9"/>
    <x v="134"/>
    <n v="201"/>
    <x v="9"/>
    <x v="144"/>
    <n v="625.11"/>
    <n v="9300.89"/>
  </r>
  <r>
    <x v="1"/>
    <x v="4"/>
    <x v="11"/>
    <x v="135"/>
    <n v="510"/>
    <x v="11"/>
    <x v="145"/>
    <n v="4758.3"/>
    <n v="-3939.3"/>
  </r>
  <r>
    <x v="4"/>
    <x v="3"/>
    <x v="12"/>
    <x v="136"/>
    <n v="378"/>
    <x v="12"/>
    <x v="146"/>
    <n v="2706.48"/>
    <n v="345.52"/>
  </r>
  <r>
    <x v="2"/>
    <x v="5"/>
    <x v="20"/>
    <x v="137"/>
    <n v="27"/>
    <x v="20"/>
    <x v="147"/>
    <n v="243"/>
    <n v="6589"/>
  </r>
  <r>
    <x v="7"/>
    <x v="3"/>
    <x v="10"/>
    <x v="138"/>
    <n v="117"/>
    <x v="10"/>
    <x v="148"/>
    <n v="1028.4299999999998"/>
    <n v="987.57000000000016"/>
  </r>
  <r>
    <x v="4"/>
    <x v="4"/>
    <x v="20"/>
    <x v="139"/>
    <n v="36"/>
    <x v="20"/>
    <x v="149"/>
    <n v="324"/>
    <n v="6998"/>
  </r>
  <r>
    <x v="1"/>
    <x v="1"/>
    <x v="5"/>
    <x v="140"/>
    <n v="126"/>
    <x v="5"/>
    <x v="150"/>
    <n v="1558.62"/>
    <n v="-1201.6199999999999"/>
  </r>
  <r>
    <x v="2"/>
    <x v="3"/>
    <x v="4"/>
    <x v="141"/>
    <n v="72"/>
    <x v="4"/>
    <x v="151"/>
    <n v="946.80000000000007"/>
    <n v="2245.1999999999998"/>
  </r>
  <r>
    <x v="5"/>
    <x v="2"/>
    <x v="7"/>
    <x v="142"/>
    <n v="42"/>
    <x v="7"/>
    <x v="152"/>
    <n v="410.34"/>
    <n v="8024.66"/>
  </r>
  <r>
    <x v="0"/>
    <x v="3"/>
    <x v="12"/>
    <x v="143"/>
    <n v="135"/>
    <x v="12"/>
    <x v="153"/>
    <n v="966.6"/>
    <n v="-966.6"/>
  </r>
  <r>
    <x v="5"/>
    <x v="5"/>
    <x v="17"/>
    <x v="144"/>
    <n v="189"/>
    <x v="17"/>
    <x v="154"/>
    <n v="939.32999999999993"/>
    <n v="7922.67"/>
  </r>
  <r>
    <x v="4"/>
    <x v="0"/>
    <x v="19"/>
    <x v="145"/>
    <n v="459"/>
    <x v="19"/>
    <x v="155"/>
    <n v="4764.42"/>
    <n v="-1208.42"/>
  </r>
  <r>
    <x v="6"/>
    <x v="5"/>
    <x v="16"/>
    <x v="146"/>
    <n v="201"/>
    <x v="16"/>
    <x v="156"/>
    <n v="2357.73"/>
    <n v="4922.2700000000004"/>
  </r>
  <r>
    <x v="4"/>
    <x v="5"/>
    <x v="0"/>
    <x v="147"/>
    <n v="366"/>
    <x v="0"/>
    <x v="157"/>
    <n v="5303.34"/>
    <n v="-1901.3400000000001"/>
  </r>
  <r>
    <x v="8"/>
    <x v="0"/>
    <x v="12"/>
    <x v="148"/>
    <n v="324"/>
    <x v="12"/>
    <x v="158"/>
    <n v="2319.84"/>
    <n v="2272.16"/>
  </r>
  <r>
    <x v="2"/>
    <x v="1"/>
    <x v="16"/>
    <x v="149"/>
    <n v="243"/>
    <x v="16"/>
    <x v="159"/>
    <n v="2850.3900000000003"/>
    <n v="4982.6099999999997"/>
  </r>
  <r>
    <x v="7"/>
    <x v="3"/>
    <x v="20"/>
    <x v="150"/>
    <n v="213"/>
    <x v="20"/>
    <x v="160"/>
    <n v="1917"/>
    <n v="5734"/>
  </r>
  <r>
    <x v="0"/>
    <x v="1"/>
    <x v="0"/>
    <x v="151"/>
    <n v="447"/>
    <x v="0"/>
    <x v="161"/>
    <n v="6477.03"/>
    <n v="-4202.03"/>
  </r>
  <r>
    <x v="0"/>
    <x v="4"/>
    <x v="11"/>
    <x v="152"/>
    <n v="297"/>
    <x v="11"/>
    <x v="162"/>
    <n v="2771.01"/>
    <n v="2898.99"/>
  </r>
  <r>
    <x v="5"/>
    <x v="1"/>
    <x v="10"/>
    <x v="153"/>
    <n v="27"/>
    <x v="10"/>
    <x v="163"/>
    <n v="237.32999999999998"/>
    <n v="1897.67"/>
  </r>
  <r>
    <x v="0"/>
    <x v="5"/>
    <x v="14"/>
    <x v="154"/>
    <n v="75"/>
    <x v="14"/>
    <x v="164"/>
    <n v="486.75"/>
    <n v="2292.25"/>
  </r>
  <r>
    <x v="9"/>
    <x v="3"/>
    <x v="5"/>
    <x v="155"/>
    <n v="30"/>
    <x v="5"/>
    <x v="165"/>
    <n v="371.09999999999997"/>
    <n v="12578.9"/>
  </r>
  <r>
    <x v="5"/>
    <x v="2"/>
    <x v="3"/>
    <x v="12"/>
    <n v="177"/>
    <x v="3"/>
    <x v="166"/>
    <n v="1145.19"/>
    <n v="1500.81"/>
  </r>
  <r>
    <x v="0"/>
    <x v="5"/>
    <x v="5"/>
    <x v="156"/>
    <n v="159"/>
    <x v="5"/>
    <x v="167"/>
    <n v="1966.83"/>
    <n v="1827.17"/>
  </r>
  <r>
    <x v="8"/>
    <x v="1"/>
    <x v="5"/>
    <x v="135"/>
    <n v="306"/>
    <x v="5"/>
    <x v="168"/>
    <n v="3785.22"/>
    <n v="-2966.22"/>
  </r>
  <r>
    <x v="8"/>
    <x v="5"/>
    <x v="13"/>
    <x v="157"/>
    <n v="18"/>
    <x v="13"/>
    <x v="169"/>
    <n v="191.16"/>
    <n v="2391.84"/>
  </r>
  <r>
    <x v="5"/>
    <x v="1"/>
    <x v="15"/>
    <x v="158"/>
    <n v="240"/>
    <x v="15"/>
    <x v="170"/>
    <n v="1833.6"/>
    <n v="2751.4"/>
  </r>
  <r>
    <x v="6"/>
    <x v="5"/>
    <x v="5"/>
    <x v="159"/>
    <n v="93"/>
    <x v="5"/>
    <x v="171"/>
    <n v="1150.4099999999999"/>
    <n v="501.59000000000015"/>
  </r>
  <r>
    <x v="9"/>
    <x v="5"/>
    <x v="21"/>
    <x v="9"/>
    <n v="9"/>
    <x v="21"/>
    <x v="172"/>
    <n v="50.4"/>
    <n v="4940.6000000000004"/>
  </r>
  <r>
    <x v="1"/>
    <x v="5"/>
    <x v="10"/>
    <x v="160"/>
    <n v="219"/>
    <x v="10"/>
    <x v="173"/>
    <n v="1925.0099999999998"/>
    <n v="83.990000000000236"/>
  </r>
  <r>
    <x v="7"/>
    <x v="3"/>
    <x v="7"/>
    <x v="99"/>
    <n v="141"/>
    <x v="7"/>
    <x v="174"/>
    <n v="1377.57"/>
    <n v="190.43000000000006"/>
  </r>
  <r>
    <x v="3"/>
    <x v="0"/>
    <x v="13"/>
    <x v="161"/>
    <n v="123"/>
    <x v="13"/>
    <x v="175"/>
    <n v="1306.26"/>
    <n v="2081.7399999999998"/>
  </r>
  <r>
    <x v="0"/>
    <x v="4"/>
    <x v="17"/>
    <x v="162"/>
    <n v="51"/>
    <x v="17"/>
    <x v="176"/>
    <n v="253.47"/>
    <n v="369.53"/>
  </r>
  <r>
    <x v="4"/>
    <x v="2"/>
    <x v="2"/>
    <x v="163"/>
    <n v="120"/>
    <x v="2"/>
    <x v="177"/>
    <n v="1425.6000000000001"/>
    <n v="8647.4"/>
  </r>
  <r>
    <x v="1"/>
    <x v="3"/>
    <x v="21"/>
    <x v="164"/>
    <n v="27"/>
    <x v="21"/>
    <x v="178"/>
    <n v="151.19999999999999"/>
    <n v="1409.8"/>
  </r>
  <r>
    <x v="2"/>
    <x v="2"/>
    <x v="18"/>
    <x v="165"/>
    <n v="204"/>
    <x v="18"/>
    <x v="179"/>
    <n v="3412.92"/>
    <n v="8109.08"/>
  </r>
  <r>
    <x v="4"/>
    <x v="4"/>
    <x v="11"/>
    <x v="61"/>
    <n v="123"/>
    <x v="11"/>
    <x v="180"/>
    <n v="1147.5899999999999"/>
    <n v="1169.4100000000001"/>
  </r>
  <r>
    <x v="9"/>
    <x v="0"/>
    <x v="19"/>
    <x v="166"/>
    <n v="27"/>
    <x v="19"/>
    <x v="181"/>
    <n v="280.26000000000005"/>
    <n v="2778.74"/>
  </r>
  <r>
    <x v="3"/>
    <x v="0"/>
    <x v="21"/>
    <x v="167"/>
    <n v="177"/>
    <x v="21"/>
    <x v="182"/>
    <n v="991.19999999999993"/>
    <n v="1332.8000000000002"/>
  </r>
  <r>
    <x v="8"/>
    <x v="3"/>
    <x v="21"/>
    <x v="168"/>
    <n v="171"/>
    <x v="21"/>
    <x v="183"/>
    <n v="957.59999999999991"/>
    <n v="3998.4"/>
  </r>
  <r>
    <x v="9"/>
    <x v="5"/>
    <x v="15"/>
    <x v="169"/>
    <n v="204"/>
    <x v="15"/>
    <x v="184"/>
    <n v="1558.56"/>
    <n v="3796.44"/>
  </r>
  <r>
    <x v="8"/>
    <x v="5"/>
    <x v="8"/>
    <x v="170"/>
    <n v="276"/>
    <x v="8"/>
    <x v="185"/>
    <n v="3229.2"/>
    <n v="4029.8"/>
  </r>
  <r>
    <x v="1"/>
    <x v="0"/>
    <x v="21"/>
    <x v="171"/>
    <n v="45"/>
    <x v="21"/>
    <x v="186"/>
    <n v="251.99999999999997"/>
    <n v="6027"/>
  </r>
  <r>
    <x v="0"/>
    <x v="4"/>
    <x v="12"/>
    <x v="113"/>
    <n v="45"/>
    <x v="12"/>
    <x v="187"/>
    <n v="322.2"/>
    <n v="2218.8000000000002"/>
  </r>
  <r>
    <x v="4"/>
    <x v="1"/>
    <x v="18"/>
    <x v="172"/>
    <n v="177"/>
    <x v="18"/>
    <x v="188"/>
    <n v="2961.21"/>
    <n v="902.79"/>
  </r>
  <r>
    <x v="6"/>
    <x v="2"/>
    <x v="11"/>
    <x v="173"/>
    <n v="63"/>
    <x v="11"/>
    <x v="189"/>
    <n v="587.79"/>
    <n v="5558.21"/>
  </r>
  <r>
    <x v="2"/>
    <x v="3"/>
    <x v="3"/>
    <x v="174"/>
    <n v="204"/>
    <x v="3"/>
    <x v="190"/>
    <n v="1319.8799999999999"/>
    <n v="1319.1200000000001"/>
  </r>
  <r>
    <x v="1"/>
    <x v="0"/>
    <x v="7"/>
    <x v="175"/>
    <n v="195"/>
    <x v="7"/>
    <x v="191"/>
    <n v="1905.1499999999999"/>
    <n v="-15.149999999999864"/>
  </r>
  <r>
    <x v="5"/>
    <x v="5"/>
    <x v="8"/>
    <x v="176"/>
    <n v="369"/>
    <x v="8"/>
    <x v="192"/>
    <n v="4317.3"/>
    <n v="-2385.3000000000002"/>
  </r>
  <r>
    <x v="8"/>
    <x v="5"/>
    <x v="4"/>
    <x v="177"/>
    <n v="42"/>
    <x v="4"/>
    <x v="193"/>
    <n v="552.30000000000007"/>
    <n v="5747.7"/>
  </r>
  <r>
    <x v="4"/>
    <x v="0"/>
    <x v="0"/>
    <x v="178"/>
    <n v="81"/>
    <x v="0"/>
    <x v="194"/>
    <n v="1173.69"/>
    <n v="-613.69000000000005"/>
  </r>
  <r>
    <x v="2"/>
    <x v="0"/>
    <x v="21"/>
    <x v="179"/>
    <n v="246"/>
    <x v="21"/>
    <x v="195"/>
    <n v="1377.6"/>
    <n v="1478.4"/>
  </r>
  <r>
    <x v="2"/>
    <x v="5"/>
    <x v="9"/>
    <x v="180"/>
    <n v="174"/>
    <x v="9"/>
    <x v="196"/>
    <n v="541.14"/>
    <n v="165.86"/>
  </r>
  <r>
    <x v="1"/>
    <x v="1"/>
    <x v="0"/>
    <x v="181"/>
    <n v="81"/>
    <x v="0"/>
    <x v="197"/>
    <n v="1173.69"/>
    <n v="2424.31"/>
  </r>
  <r>
    <x v="0"/>
    <x v="1"/>
    <x v="7"/>
    <x v="182"/>
    <n v="372"/>
    <x v="7"/>
    <x v="198"/>
    <n v="3634.44"/>
    <n v="3218.56"/>
  </r>
  <r>
    <x v="0"/>
    <x v="1"/>
    <x v="10"/>
    <x v="183"/>
    <n v="174"/>
    <x v="10"/>
    <x v="199"/>
    <n v="1529.4599999999998"/>
    <n v="3195.54"/>
  </r>
  <r>
    <x v="3"/>
    <x v="2"/>
    <x v="1"/>
    <x v="184"/>
    <n v="84"/>
    <x v="1"/>
    <x v="200"/>
    <n v="726.6"/>
    <n v="9577.4"/>
  </r>
  <r>
    <x v="3"/>
    <x v="5"/>
    <x v="10"/>
    <x v="185"/>
    <n v="225"/>
    <x v="10"/>
    <x v="201"/>
    <n v="1977.7499999999998"/>
    <n v="-703.74999999999977"/>
  </r>
  <r>
    <x v="6"/>
    <x v="2"/>
    <x v="0"/>
    <x v="114"/>
    <n v="105"/>
    <x v="0"/>
    <x v="202"/>
    <n v="1521.45"/>
    <n v="4.5499999999999545"/>
  </r>
  <r>
    <x v="0"/>
    <x v="3"/>
    <x v="19"/>
    <x v="186"/>
    <n v="225"/>
    <x v="19"/>
    <x v="203"/>
    <n v="2335.5"/>
    <n v="765.5"/>
  </r>
  <r>
    <x v="7"/>
    <x v="0"/>
    <x v="8"/>
    <x v="187"/>
    <n v="54"/>
    <x v="8"/>
    <x v="204"/>
    <n v="631.79999999999995"/>
    <n v="425.20000000000005"/>
  </r>
  <r>
    <x v="5"/>
    <x v="0"/>
    <x v="21"/>
    <x v="188"/>
    <n v="0"/>
    <x v="21"/>
    <x v="205"/>
    <n v="0"/>
    <n v="5306"/>
  </r>
  <r>
    <x v="6"/>
    <x v="3"/>
    <x v="17"/>
    <x v="65"/>
    <n v="171"/>
    <x v="17"/>
    <x v="206"/>
    <n v="849.87"/>
    <n v="3168.13"/>
  </r>
  <r>
    <x v="2"/>
    <x v="5"/>
    <x v="10"/>
    <x v="62"/>
    <n v="189"/>
    <x v="10"/>
    <x v="207"/>
    <n v="1661.31"/>
    <n v="-723.31"/>
  </r>
  <r>
    <x v="5"/>
    <x v="4"/>
    <x v="3"/>
    <x v="189"/>
    <n v="270"/>
    <x v="3"/>
    <x v="208"/>
    <n v="1746.8999999999999"/>
    <n v="31.100000000000136"/>
  </r>
  <r>
    <x v="4"/>
    <x v="3"/>
    <x v="0"/>
    <x v="190"/>
    <n v="63"/>
    <x v="0"/>
    <x v="209"/>
    <n v="912.87"/>
    <n v="725.13"/>
  </r>
  <r>
    <x v="3"/>
    <x v="4"/>
    <x v="4"/>
    <x v="191"/>
    <n v="21"/>
    <x v="4"/>
    <x v="210"/>
    <n v="276.15000000000003"/>
    <n v="-122.15000000000003"/>
  </r>
  <r>
    <x v="5"/>
    <x v="0"/>
    <x v="7"/>
    <x v="192"/>
    <n v="207"/>
    <x v="7"/>
    <x v="211"/>
    <n v="2022.3899999999999"/>
    <n v="7812.6100000000006"/>
  </r>
  <r>
    <x v="2"/>
    <x v="0"/>
    <x v="13"/>
    <x v="193"/>
    <n v="96"/>
    <x v="13"/>
    <x v="212"/>
    <n v="1019.52"/>
    <n v="6253.48"/>
  </r>
  <r>
    <x v="6"/>
    <x v="3"/>
    <x v="7"/>
    <x v="194"/>
    <n v="81"/>
    <x v="7"/>
    <x v="213"/>
    <n v="791.37"/>
    <n v="6117.63"/>
  </r>
  <r>
    <x v="2"/>
    <x v="3"/>
    <x v="17"/>
    <x v="195"/>
    <n v="306"/>
    <x v="17"/>
    <x v="214"/>
    <n v="1520.82"/>
    <n v="2399.1800000000003"/>
  </r>
  <r>
    <x v="9"/>
    <x v="3"/>
    <x v="20"/>
    <x v="196"/>
    <n v="279"/>
    <x v="20"/>
    <x v="215"/>
    <n v="2511"/>
    <n v="2347"/>
  </r>
  <r>
    <x v="7"/>
    <x v="4"/>
    <x v="2"/>
    <x v="197"/>
    <n v="3"/>
    <x v="2"/>
    <x v="216"/>
    <n v="35.64"/>
    <n v="3513.36"/>
  </r>
  <r>
    <x v="5"/>
    <x v="3"/>
    <x v="18"/>
    <x v="198"/>
    <n v="198"/>
    <x v="18"/>
    <x v="217"/>
    <n v="3312.54"/>
    <n v="-2346.54"/>
  </r>
  <r>
    <x v="6"/>
    <x v="3"/>
    <x v="3"/>
    <x v="199"/>
    <n v="249"/>
    <x v="3"/>
    <x v="218"/>
    <n v="1611.03"/>
    <n v="-1226.03"/>
  </r>
  <r>
    <x v="4"/>
    <x v="5"/>
    <x v="10"/>
    <x v="200"/>
    <n v="75"/>
    <x v="10"/>
    <x v="219"/>
    <n v="659.24999999999989"/>
    <n v="1559.75"/>
  </r>
  <r>
    <x v="2"/>
    <x v="2"/>
    <x v="1"/>
    <x v="201"/>
    <n v="189"/>
    <x v="1"/>
    <x v="220"/>
    <n v="1634.8500000000001"/>
    <n v="1319.1499999999999"/>
  </r>
  <r>
    <x v="5"/>
    <x v="2"/>
    <x v="1"/>
    <x v="202"/>
    <n v="87"/>
    <x v="1"/>
    <x v="221"/>
    <n v="752.55000000000007"/>
    <n v="-472.55000000000007"/>
  </r>
  <r>
    <x v="3"/>
    <x v="2"/>
    <x v="0"/>
    <x v="60"/>
    <n v="174"/>
    <x v="0"/>
    <x v="222"/>
    <n v="2521.2600000000002"/>
    <n v="3596.74"/>
  </r>
  <r>
    <x v="7"/>
    <x v="3"/>
    <x v="16"/>
    <x v="203"/>
    <n v="36"/>
    <x v="16"/>
    <x v="223"/>
    <n v="422.28000000000003"/>
    <n v="4379.72"/>
  </r>
  <r>
    <x v="2"/>
    <x v="4"/>
    <x v="17"/>
    <x v="204"/>
    <n v="60"/>
    <x v="17"/>
    <x v="224"/>
    <n v="298.2"/>
    <n v="3838.8"/>
  </r>
  <r>
    <x v="8"/>
    <x v="1"/>
    <x v="14"/>
    <x v="103"/>
    <n v="78"/>
    <x v="14"/>
    <x v="225"/>
    <n v="506.22"/>
    <n v="1516.78"/>
  </r>
  <r>
    <x v="2"/>
    <x v="2"/>
    <x v="0"/>
    <x v="205"/>
    <n v="57"/>
    <x v="0"/>
    <x v="226"/>
    <n v="825.93000000000006"/>
    <n v="8225.07"/>
  </r>
  <r>
    <x v="2"/>
    <x v="0"/>
    <x v="19"/>
    <x v="206"/>
    <n v="45"/>
    <x v="19"/>
    <x v="227"/>
    <n v="467.1"/>
    <n v="2451.9"/>
  </r>
  <r>
    <x v="3"/>
    <x v="4"/>
    <x v="7"/>
    <x v="207"/>
    <n v="3"/>
    <x v="7"/>
    <x v="228"/>
    <n v="29.31"/>
    <n v="5885.69"/>
  </r>
  <r>
    <x v="9"/>
    <x v="1"/>
    <x v="16"/>
    <x v="208"/>
    <n v="6"/>
    <x v="16"/>
    <x v="229"/>
    <n v="70.38"/>
    <n v="2491.62"/>
  </r>
  <r>
    <x v="6"/>
    <x v="0"/>
    <x v="4"/>
    <x v="209"/>
    <n v="21"/>
    <x v="4"/>
    <x v="230"/>
    <n v="276.15000000000003"/>
    <n v="8536.85"/>
  </r>
  <r>
    <x v="6"/>
    <x v="2"/>
    <x v="3"/>
    <x v="210"/>
    <n v="3"/>
    <x v="3"/>
    <x v="231"/>
    <n v="19.41"/>
    <n v="6091.59"/>
  </r>
  <r>
    <x v="1"/>
    <x v="5"/>
    <x v="6"/>
    <x v="211"/>
    <n v="288"/>
    <x v="6"/>
    <x v="232"/>
    <n v="1667.52"/>
    <n v="1839.48"/>
  </r>
  <r>
    <x v="4"/>
    <x v="2"/>
    <x v="11"/>
    <x v="212"/>
    <n v="30"/>
    <x v="11"/>
    <x v="233"/>
    <n v="279.89999999999998"/>
    <n v="4039.1"/>
  </r>
  <r>
    <x v="0"/>
    <x v="4"/>
    <x v="21"/>
    <x v="213"/>
    <n v="87"/>
    <x v="21"/>
    <x v="234"/>
    <n v="487.2"/>
    <n v="121.80000000000001"/>
  </r>
  <r>
    <x v="0"/>
    <x v="3"/>
    <x v="18"/>
    <x v="214"/>
    <n v="30"/>
    <x v="18"/>
    <x v="235"/>
    <n v="501.90000000000003"/>
    <n v="5868.1"/>
  </r>
  <r>
    <x v="6"/>
    <x v="4"/>
    <x v="15"/>
    <x v="215"/>
    <n v="168"/>
    <x v="15"/>
    <x v="236"/>
    <n v="1283.52"/>
    <n v="4190.4799999999996"/>
  </r>
  <r>
    <x v="0"/>
    <x v="2"/>
    <x v="18"/>
    <x v="216"/>
    <n v="306"/>
    <x v="18"/>
    <x v="237"/>
    <n v="5119.38"/>
    <n v="-1955.38"/>
  </r>
  <r>
    <x v="4"/>
    <x v="1"/>
    <x v="2"/>
    <x v="217"/>
    <n v="402"/>
    <x v="2"/>
    <x v="238"/>
    <n v="4775.76"/>
    <n v="-3473.76"/>
  </r>
  <r>
    <x v="8"/>
    <x v="0"/>
    <x v="19"/>
    <x v="218"/>
    <n v="327"/>
    <x v="19"/>
    <x v="239"/>
    <n v="3394.26"/>
    <n v="3913.74"/>
  </r>
  <r>
    <x v="0"/>
    <x v="0"/>
    <x v="18"/>
    <x v="219"/>
    <n v="93"/>
    <x v="18"/>
    <x v="240"/>
    <n v="1555.89"/>
    <n v="4576.1099999999997"/>
  </r>
  <r>
    <x v="9"/>
    <x v="1"/>
    <x v="8"/>
    <x v="220"/>
    <n v="96"/>
    <x v="8"/>
    <x v="241"/>
    <n v="1123.1999999999998"/>
    <n v="2348.8000000000002"/>
  </r>
  <r>
    <x v="1"/>
    <x v="3"/>
    <x v="3"/>
    <x v="221"/>
    <n v="27"/>
    <x v="3"/>
    <x v="242"/>
    <n v="174.69"/>
    <n v="9485.31"/>
  </r>
  <r>
    <x v="2"/>
    <x v="4"/>
    <x v="21"/>
    <x v="222"/>
    <n v="99"/>
    <x v="21"/>
    <x v="243"/>
    <n v="554.4"/>
    <n v="1881.6"/>
  </r>
  <r>
    <x v="2"/>
    <x v="4"/>
    <x v="5"/>
    <x v="223"/>
    <n v="87"/>
    <x v="5"/>
    <x v="244"/>
    <n v="1076.1899999999998"/>
    <n v="8429.81"/>
  </r>
  <r>
    <x v="9"/>
    <x v="0"/>
    <x v="20"/>
    <x v="224"/>
    <n v="288"/>
    <x v="20"/>
    <x v="245"/>
    <n v="2592"/>
    <n v="-2347"/>
  </r>
  <r>
    <x v="1"/>
    <x v="1"/>
    <x v="13"/>
    <x v="225"/>
    <n v="363"/>
    <x v="13"/>
    <x v="246"/>
    <n v="3855.0599999999995"/>
    <n v="-1153.0599999999995"/>
  </r>
  <r>
    <x v="9"/>
    <x v="5"/>
    <x v="9"/>
    <x v="226"/>
    <n v="87"/>
    <x v="9"/>
    <x v="247"/>
    <n v="270.57"/>
    <n v="429.43"/>
  </r>
  <r>
    <x v="4"/>
    <x v="5"/>
    <x v="9"/>
    <x v="227"/>
    <n v="150"/>
    <x v="9"/>
    <x v="248"/>
    <n v="466.5"/>
    <n v="3292.5"/>
  </r>
  <r>
    <x v="7"/>
    <x v="1"/>
    <x v="9"/>
    <x v="228"/>
    <n v="303"/>
    <x v="9"/>
    <x v="249"/>
    <n v="942.32999999999993"/>
    <n v="646.67000000000007"/>
  </r>
  <r>
    <x v="5"/>
    <x v="1"/>
    <x v="19"/>
    <x v="229"/>
    <n v="288"/>
    <x v="19"/>
    <x v="250"/>
    <n v="2989.44"/>
    <n v="2204.56"/>
  </r>
  <r>
    <x v="9"/>
    <x v="2"/>
    <x v="11"/>
    <x v="230"/>
    <n v="75"/>
    <x v="11"/>
    <x v="251"/>
    <n v="699.75"/>
    <n v="245.25"/>
  </r>
  <r>
    <x v="0"/>
    <x v="4"/>
    <x v="6"/>
    <x v="231"/>
    <n v="39"/>
    <x v="6"/>
    <x v="252"/>
    <n v="225.81"/>
    <n v="1762.19"/>
  </r>
  <r>
    <x v="4"/>
    <x v="5"/>
    <x v="1"/>
    <x v="232"/>
    <n v="123"/>
    <x v="1"/>
    <x v="253"/>
    <n v="1063.95"/>
    <n v="5670.05"/>
  </r>
  <r>
    <x v="0"/>
    <x v="2"/>
    <x v="2"/>
    <x v="233"/>
    <n v="36"/>
    <x v="2"/>
    <x v="254"/>
    <n v="427.68"/>
    <n v="-210.68"/>
  </r>
  <r>
    <x v="6"/>
    <x v="5"/>
    <x v="7"/>
    <x v="171"/>
    <n v="237"/>
    <x v="7"/>
    <x v="255"/>
    <n v="2315.4899999999998"/>
    <n v="3963.51"/>
  </r>
  <r>
    <x v="0"/>
    <x v="2"/>
    <x v="11"/>
    <x v="234"/>
    <n v="201"/>
    <x v="11"/>
    <x v="256"/>
    <n v="1875.33"/>
    <n v="2548.67"/>
  </r>
  <r>
    <x v="7"/>
    <x v="2"/>
    <x v="9"/>
    <x v="235"/>
    <n v="48"/>
    <x v="9"/>
    <x v="257"/>
    <n v="149.28"/>
    <n v="39.72"/>
  </r>
  <r>
    <x v="6"/>
    <x v="1"/>
    <x v="7"/>
    <x v="236"/>
    <n v="84"/>
    <x v="7"/>
    <x v="258"/>
    <n v="820.68"/>
    <n v="-330.67999999999995"/>
  </r>
  <r>
    <x v="1"/>
    <x v="0"/>
    <x v="20"/>
    <x v="237"/>
    <n v="87"/>
    <x v="20"/>
    <x v="259"/>
    <n v="783"/>
    <n v="-349"/>
  </r>
  <r>
    <x v="5"/>
    <x v="4"/>
    <x v="0"/>
    <x v="238"/>
    <n v="312"/>
    <x v="0"/>
    <x v="260"/>
    <n v="4520.88"/>
    <n v="5608.12"/>
  </r>
  <r>
    <x v="8"/>
    <x v="3"/>
    <x v="19"/>
    <x v="159"/>
    <n v="102"/>
    <x v="19"/>
    <x v="261"/>
    <n v="1058.76"/>
    <n v="593.24"/>
  </r>
  <r>
    <x v="1"/>
    <x v="4"/>
    <x v="20"/>
    <x v="239"/>
    <n v="78"/>
    <x v="20"/>
    <x v="262"/>
    <n v="702"/>
    <n v="5731"/>
  </r>
  <r>
    <x v="8"/>
    <x v="5"/>
    <x v="22"/>
    <x v="240"/>
    <n v="117"/>
    <x v="22"/>
    <x v="263"/>
    <n v="0"/>
    <n v="2212"/>
  </r>
  <r>
    <x v="3"/>
    <x v="1"/>
    <x v="15"/>
    <x v="213"/>
    <n v="99"/>
    <x v="15"/>
    <x v="264"/>
    <n v="756.36"/>
    <n v="-147.36000000000001"/>
  </r>
  <r>
    <x v="0"/>
    <x v="1"/>
    <x v="17"/>
    <x v="190"/>
    <n v="48"/>
    <x v="17"/>
    <x v="265"/>
    <n v="238.56"/>
    <n v="1399.44"/>
  </r>
  <r>
    <x v="5"/>
    <x v="5"/>
    <x v="16"/>
    <x v="241"/>
    <n v="24"/>
    <x v="16"/>
    <x v="266"/>
    <n v="281.52"/>
    <n v="3547.48"/>
  </r>
  <r>
    <x v="0"/>
    <x v="3"/>
    <x v="16"/>
    <x v="242"/>
    <n v="42"/>
    <x v="16"/>
    <x v="267"/>
    <n v="492.66"/>
    <n v="5282.34"/>
  </r>
  <r>
    <x v="4"/>
    <x v="1"/>
    <x v="13"/>
    <x v="243"/>
    <n v="270"/>
    <x v="13"/>
    <x v="268"/>
    <n v="2867.3999999999996"/>
    <n v="-1796.3999999999996"/>
  </r>
  <r>
    <x v="1"/>
    <x v="2"/>
    <x v="14"/>
    <x v="48"/>
    <n v="150"/>
    <x v="14"/>
    <x v="269"/>
    <n v="973.5"/>
    <n v="4045.5"/>
  </r>
  <r>
    <x v="7"/>
    <x v="0"/>
    <x v="16"/>
    <x v="244"/>
    <n v="42"/>
    <x v="16"/>
    <x v="270"/>
    <n v="492.66"/>
    <n v="2370.34"/>
  </r>
  <r>
    <x v="0"/>
    <x v="1"/>
    <x v="12"/>
    <x v="245"/>
    <n v="126"/>
    <x v="12"/>
    <x v="271"/>
    <n v="902.16"/>
    <n v="714.84"/>
  </r>
  <r>
    <x v="4"/>
    <x v="0"/>
    <x v="21"/>
    <x v="246"/>
    <n v="6"/>
    <x v="21"/>
    <x v="272"/>
    <n v="33.599999999999994"/>
    <n v="6784.4"/>
  </r>
  <r>
    <x v="8"/>
    <x v="1"/>
    <x v="16"/>
    <x v="121"/>
    <n v="276"/>
    <x v="16"/>
    <x v="273"/>
    <n v="3237.48"/>
    <n v="3419.52"/>
  </r>
  <r>
    <x v="8"/>
    <x v="5"/>
    <x v="9"/>
    <x v="206"/>
    <n v="93"/>
    <x v="9"/>
    <x v="274"/>
    <n v="289.22999999999996"/>
    <n v="2629.77"/>
  </r>
  <r>
    <x v="7"/>
    <x v="2"/>
    <x v="6"/>
    <x v="247"/>
    <n v="246"/>
    <x v="6"/>
    <x v="275"/>
    <n v="1424.34"/>
    <n v="1669.66"/>
  </r>
  <r>
    <x v="4"/>
    <x v="3"/>
    <x v="17"/>
    <x v="248"/>
    <n v="3"/>
    <x v="17"/>
    <x v="276"/>
    <n v="14.91"/>
    <n v="2974.09"/>
  </r>
  <r>
    <x v="1"/>
    <x v="4"/>
    <x v="18"/>
    <x v="249"/>
    <n v="63"/>
    <x v="18"/>
    <x v="277"/>
    <n v="1053.99"/>
    <n v="1214.01"/>
  </r>
  <r>
    <x v="6"/>
    <x v="1"/>
    <x v="6"/>
    <x v="117"/>
    <n v="246"/>
    <x v="6"/>
    <x v="278"/>
    <n v="1424.34"/>
    <n v="3328.66"/>
  </r>
  <r>
    <x v="7"/>
    <x v="5"/>
    <x v="15"/>
    <x v="250"/>
    <n v="120"/>
    <x v="15"/>
    <x v="279"/>
    <n v="916.8"/>
    <n v="6594.2"/>
  </r>
  <r>
    <x v="7"/>
    <x v="4"/>
    <x v="6"/>
    <x v="251"/>
    <n v="348"/>
    <x v="6"/>
    <x v="280"/>
    <n v="2014.92"/>
    <n v="2311.08"/>
  </r>
  <r>
    <x v="3"/>
    <x v="5"/>
    <x v="14"/>
    <x v="252"/>
    <n v="126"/>
    <x v="14"/>
    <x v="281"/>
    <n v="817.74"/>
    <n v="4117.26"/>
  </r>
  <r>
    <x v="4"/>
    <x v="1"/>
    <x v="0"/>
    <x v="253"/>
    <n v="123"/>
    <x v="0"/>
    <x v="282"/>
    <n v="1782.27"/>
    <n v="2998.73"/>
  </r>
  <r>
    <x v="6"/>
    <x v="4"/>
    <x v="4"/>
    <x v="254"/>
    <n v="45"/>
    <x v="4"/>
    <x v="283"/>
    <n v="591.75"/>
    <n v="6891.25"/>
  </r>
  <r>
    <x v="9"/>
    <x v="4"/>
    <x v="2"/>
    <x v="255"/>
    <n v="126"/>
    <x v="2"/>
    <x v="284"/>
    <n v="1496.88"/>
    <n v="5363.12"/>
  </r>
  <r>
    <x v="0"/>
    <x v="0"/>
    <x v="12"/>
    <x v="256"/>
    <n v="72"/>
    <x v="12"/>
    <x v="285"/>
    <n v="515.52"/>
    <n v="8486.48"/>
  </r>
  <r>
    <x v="4"/>
    <x v="2"/>
    <x v="12"/>
    <x v="257"/>
    <n v="135"/>
    <x v="12"/>
    <x v="286"/>
    <n v="966.6"/>
    <n v="433.4"/>
  </r>
  <r>
    <x v="9"/>
    <x v="5"/>
    <x v="7"/>
    <x v="258"/>
    <n v="24"/>
    <x v="7"/>
    <x v="287"/>
    <n v="234.48"/>
    <n v="3818.52"/>
  </r>
  <r>
    <x v="5"/>
    <x v="2"/>
    <x v="6"/>
    <x v="259"/>
    <n v="117"/>
    <x v="6"/>
    <x v="288"/>
    <n v="677.43"/>
    <n v="1471.5700000000002"/>
  </r>
  <r>
    <x v="8"/>
    <x v="3"/>
    <x v="12"/>
    <x v="260"/>
    <n v="51"/>
    <x v="12"/>
    <x v="289"/>
    <n v="365.16"/>
    <n v="3274.84"/>
  </r>
  <r>
    <x v="7"/>
    <x v="3"/>
    <x v="14"/>
    <x v="261"/>
    <n v="36"/>
    <x v="14"/>
    <x v="290"/>
    <n v="233.64000000000001"/>
    <n v="396.36"/>
  </r>
  <r>
    <x v="2"/>
    <x v="1"/>
    <x v="18"/>
    <x v="262"/>
    <n v="144"/>
    <x v="18"/>
    <x v="291"/>
    <n v="2409.12"/>
    <n v="19.880000000000109"/>
  </r>
  <r>
    <x v="2"/>
    <x v="2"/>
    <x v="4"/>
    <x v="263"/>
    <n v="114"/>
    <x v="4"/>
    <x v="292"/>
    <n v="1499.1000000000001"/>
    <n v="642.89999999999986"/>
  </r>
  <r>
    <x v="5"/>
    <x v="0"/>
    <x v="0"/>
    <x v="264"/>
    <n v="54"/>
    <x v="0"/>
    <x v="293"/>
    <n v="782.46"/>
    <n v="5671.54"/>
  </r>
  <r>
    <x v="5"/>
    <x v="0"/>
    <x v="10"/>
    <x v="64"/>
    <n v="333"/>
    <x v="10"/>
    <x v="294"/>
    <n v="2927.0699999999997"/>
    <n v="1559.9300000000003"/>
  </r>
  <r>
    <x v="8"/>
    <x v="0"/>
    <x v="2"/>
    <x v="62"/>
    <n v="366"/>
    <x v="2"/>
    <x v="295"/>
    <n v="4348.08"/>
    <n v="-3410.08"/>
  </r>
  <r>
    <x v="8"/>
    <x v="4"/>
    <x v="21"/>
    <x v="265"/>
    <n v="303"/>
    <x v="21"/>
    <x v="296"/>
    <n v="1696.8"/>
    <n v="7144.2"/>
  </r>
  <r>
    <x v="7"/>
    <x v="3"/>
    <x v="5"/>
    <x v="65"/>
    <n v="126"/>
    <x v="5"/>
    <x v="297"/>
    <n v="1558.62"/>
    <n v="2459.38"/>
  </r>
  <r>
    <x v="3"/>
    <x v="0"/>
    <x v="16"/>
    <x v="266"/>
    <n v="231"/>
    <x v="16"/>
    <x v="298"/>
    <n v="2709.63"/>
    <n v="-1995.63"/>
  </r>
  <r>
    <x v="2"/>
    <x v="4"/>
    <x v="4"/>
    <x v="267"/>
    <n v="102"/>
    <x v="4"/>
    <x v="299"/>
    <n v="1341.3"/>
    <n v="2508.699999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B416F1-650F-4A72-B2B2-B4AB6C1641D8}" name="PivotTable11"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9">
  <location ref="G20:I26" firstHeaderRow="0" firstDataRow="1" firstDataCol="1"/>
  <pivotFields count="9">
    <pivotField axis="axisRow" showAll="0" measureFilter="1">
      <items count="11">
        <item x="7"/>
        <item x="1"/>
        <item x="3"/>
        <item x="5"/>
        <item x="4"/>
        <item x="6"/>
        <item x="8"/>
        <item x="2"/>
        <item x="9"/>
        <item x="0"/>
        <item t="default"/>
      </items>
    </pivotField>
    <pivotField showAll="0">
      <items count="7">
        <item x="4"/>
        <item x="2"/>
        <item x="5"/>
        <item x="0"/>
        <item x="3"/>
        <item x="1"/>
        <item t="default"/>
      </items>
    </pivotField>
    <pivotField showAll="0" measureFilter="1" sortType="ascending">
      <items count="24">
        <item x="8"/>
        <item x="0"/>
        <item x="17"/>
        <item x="15"/>
        <item x="7"/>
        <item x="2"/>
        <item x="21"/>
        <item x="19"/>
        <item x="1"/>
        <item x="3"/>
        <item x="9"/>
        <item x="14"/>
        <item x="12"/>
        <item x="11"/>
        <item x="10"/>
        <item x="13"/>
        <item x="18"/>
        <item x="5"/>
        <item x="16"/>
        <item x="6"/>
        <item x="20"/>
        <item x="4"/>
        <item x="22"/>
        <item t="default"/>
      </items>
      <autoSortScope>
        <pivotArea dataOnly="0" outline="0" fieldPosition="0">
          <references count="1">
            <reference field="4294967294" count="1" selected="0">
              <x v="0"/>
            </reference>
          </references>
        </pivotArea>
      </autoSortScope>
    </pivotField>
    <pivotField dataField="1" numFmtId="6" showAll="0">
      <items count="269">
        <item x="143"/>
        <item x="25"/>
        <item x="131"/>
        <item x="78"/>
        <item x="80"/>
        <item x="75"/>
        <item x="191"/>
        <item x="123"/>
        <item x="58"/>
        <item x="235"/>
        <item x="233"/>
        <item x="43"/>
        <item x="224"/>
        <item x="13"/>
        <item x="130"/>
        <item x="202"/>
        <item x="18"/>
        <item x="140"/>
        <item x="199"/>
        <item x="237"/>
        <item x="88"/>
        <item x="236"/>
        <item x="50"/>
        <item x="125"/>
        <item x="109"/>
        <item x="30"/>
        <item x="178"/>
        <item x="83"/>
        <item x="213"/>
        <item x="162"/>
        <item x="261"/>
        <item x="226"/>
        <item x="180"/>
        <item x="266"/>
        <item x="95"/>
        <item x="135"/>
        <item x="116"/>
        <item x="73"/>
        <item x="66"/>
        <item x="62"/>
        <item x="230"/>
        <item x="2"/>
        <item x="198"/>
        <item x="82"/>
        <item x="187"/>
        <item x="243"/>
        <item x="57"/>
        <item x="34"/>
        <item x="185"/>
        <item x="8"/>
        <item x="217"/>
        <item x="257"/>
        <item x="102"/>
        <item x="108"/>
        <item x="41"/>
        <item x="55"/>
        <item x="110"/>
        <item x="114"/>
        <item x="164"/>
        <item x="99"/>
        <item x="228"/>
        <item x="245"/>
        <item x="0"/>
        <item x="190"/>
        <item x="159"/>
        <item x="21"/>
        <item x="23"/>
        <item x="189"/>
        <item x="10"/>
        <item x="175"/>
        <item x="36"/>
        <item x="105"/>
        <item x="176"/>
        <item x="26"/>
        <item x="231"/>
        <item x="160"/>
        <item x="138"/>
        <item x="103"/>
        <item x="4"/>
        <item x="15"/>
        <item x="153"/>
        <item x="263"/>
        <item x="259"/>
        <item x="22"/>
        <item x="240"/>
        <item x="200"/>
        <item x="68"/>
        <item x="249"/>
        <item x="151"/>
        <item x="38"/>
        <item x="61"/>
        <item x="167"/>
        <item x="91"/>
        <item x="42"/>
        <item x="262"/>
        <item x="222"/>
        <item x="14"/>
        <item x="84"/>
        <item x="132"/>
        <item x="113"/>
        <item x="208"/>
        <item x="157"/>
        <item x="174"/>
        <item x="12"/>
        <item x="6"/>
        <item x="225"/>
        <item x="89"/>
        <item x="97"/>
        <item x="154"/>
        <item x="118"/>
        <item x="179"/>
        <item x="244"/>
        <item x="94"/>
        <item x="71"/>
        <item x="206"/>
        <item x="96"/>
        <item x="201"/>
        <item x="248"/>
        <item x="136"/>
        <item x="166"/>
        <item x="247"/>
        <item x="186"/>
        <item x="87"/>
        <item x="216"/>
        <item x="141"/>
        <item x="37"/>
        <item x="47"/>
        <item x="161"/>
        <item x="147"/>
        <item x="220"/>
        <item x="211"/>
        <item x="197"/>
        <item x="145"/>
        <item x="181"/>
        <item x="260"/>
        <item x="93"/>
        <item x="128"/>
        <item x="227"/>
        <item x="72"/>
        <item x="156"/>
        <item x="79"/>
        <item x="241"/>
        <item x="267"/>
        <item x="172"/>
        <item x="195"/>
        <item x="33"/>
        <item x="11"/>
        <item x="65"/>
        <item x="258"/>
        <item x="204"/>
        <item x="59"/>
        <item x="90"/>
        <item x="212"/>
        <item x="251"/>
        <item x="40"/>
        <item x="234"/>
        <item x="122"/>
        <item x="129"/>
        <item x="64"/>
        <item x="158"/>
        <item x="148"/>
        <item x="119"/>
        <item x="28"/>
        <item x="183"/>
        <item x="117"/>
        <item x="53"/>
        <item x="253"/>
        <item x="203"/>
        <item x="196"/>
        <item x="252"/>
        <item x="44"/>
        <item x="168"/>
        <item x="74"/>
        <item x="9"/>
        <item x="7"/>
        <item x="48"/>
        <item x="45"/>
        <item x="229"/>
        <item x="104"/>
        <item x="188"/>
        <item x="169"/>
        <item x="54"/>
        <item x="215"/>
        <item x="120"/>
        <item x="67"/>
        <item x="152"/>
        <item x="126"/>
        <item x="242"/>
        <item x="32"/>
        <item x="207"/>
        <item x="35"/>
        <item x="127"/>
        <item x="210"/>
        <item x="60"/>
        <item x="115"/>
        <item x="219"/>
        <item x="173"/>
        <item x="171"/>
        <item x="177"/>
        <item x="27"/>
        <item x="214"/>
        <item x="124"/>
        <item x="29"/>
        <item x="239"/>
        <item x="264"/>
        <item x="52"/>
        <item x="106"/>
        <item x="121"/>
        <item x="1"/>
        <item x="232"/>
        <item x="101"/>
        <item x="111"/>
        <item x="246"/>
        <item x="137"/>
        <item x="182"/>
        <item x="255"/>
        <item x="194"/>
        <item x="39"/>
        <item x="31"/>
        <item x="85"/>
        <item x="170"/>
        <item x="193"/>
        <item x="146"/>
        <item x="218"/>
        <item x="139"/>
        <item x="86"/>
        <item x="254"/>
        <item x="250"/>
        <item x="150"/>
        <item x="16"/>
        <item x="56"/>
        <item x="81"/>
        <item x="149"/>
        <item x="133"/>
        <item x="107"/>
        <item x="20"/>
        <item x="51"/>
        <item x="142"/>
        <item x="70"/>
        <item x="209"/>
        <item x="265"/>
        <item x="144"/>
        <item x="5"/>
        <item x="77"/>
        <item x="256"/>
        <item x="205"/>
        <item x="46"/>
        <item x="19"/>
        <item x="223"/>
        <item x="3"/>
        <item x="221"/>
        <item x="63"/>
        <item x="98"/>
        <item x="192"/>
        <item x="134"/>
        <item x="163"/>
        <item x="238"/>
        <item x="184"/>
        <item x="24"/>
        <item x="100"/>
        <item x="165"/>
        <item x="112"/>
        <item x="92"/>
        <item x="155"/>
        <item x="76"/>
        <item x="69"/>
        <item x="17"/>
        <item x="49"/>
        <item t="default"/>
      </items>
    </pivotField>
    <pivotField numFmtId="3" showAll="0"/>
    <pivotField showAll="0">
      <items count="24">
        <item x="9"/>
        <item x="17"/>
        <item x="21"/>
        <item x="6"/>
        <item x="3"/>
        <item x="14"/>
        <item x="12"/>
        <item x="15"/>
        <item x="1"/>
        <item x="10"/>
        <item x="20"/>
        <item x="11"/>
        <item x="7"/>
        <item x="19"/>
        <item x="13"/>
        <item x="8"/>
        <item x="16"/>
        <item x="2"/>
        <item x="5"/>
        <item x="4"/>
        <item x="0"/>
        <item x="18"/>
        <item x="22"/>
        <item t="default"/>
      </items>
    </pivotField>
    <pivotField showAll="0"/>
    <pivotField showAll="0"/>
    <pivotField dataField="1" showAll="0"/>
  </pivotFields>
  <rowFields count="1">
    <field x="0"/>
  </rowFields>
  <rowItems count="6">
    <i>
      <x/>
    </i>
    <i>
      <x v="3"/>
    </i>
    <i>
      <x v="5"/>
    </i>
    <i>
      <x v="7"/>
    </i>
    <i>
      <x v="9"/>
    </i>
    <i t="grand">
      <x/>
    </i>
  </rowItems>
  <colFields count="1">
    <field x="-2"/>
  </colFields>
  <colItems count="2">
    <i>
      <x/>
    </i>
    <i i="1">
      <x v="1"/>
    </i>
  </colItems>
  <dataFields count="2">
    <dataField name=" Profit" fld="8" baseField="0" baseItem="0" numFmtId="8"/>
    <dataField name=" Revenue" fld="3" baseField="0" baseItem="0"/>
  </dataFields>
  <formats count="1">
    <format dxfId="102">
      <pivotArea outline="0" collapsedLevelsAreSubtotals="1" fieldPosition="0"/>
    </format>
  </formats>
  <chartFormats count="7">
    <chartFormat chart="10" format="1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1"/>
          </reference>
        </references>
      </pivotArea>
    </chartFormat>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2">
    <filter fld="2" type="count" evalOrder="-1" id="6" iMeasureFld="0">
      <autoFilter ref="A1">
        <filterColumn colId="0">
          <top10 val="10" filterVal="10"/>
        </filterColumn>
      </autoFilter>
    </filter>
    <filter fld="0"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6F017B-6081-4F7E-BFE6-A186323CE3A5}" name="PivotTable10"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6">
  <location ref="G3:H14" firstHeaderRow="1" firstDataRow="1" firstDataCol="1"/>
  <pivotFields count="9">
    <pivotField showAll="0">
      <items count="11">
        <item x="7"/>
        <item x="1"/>
        <item x="3"/>
        <item x="5"/>
        <item x="4"/>
        <item x="6"/>
        <item x="8"/>
        <item x="2"/>
        <item x="9"/>
        <item x="0"/>
        <item t="default"/>
      </items>
    </pivotField>
    <pivotField showAll="0">
      <items count="7">
        <item x="4"/>
        <item x="2"/>
        <item x="5"/>
        <item x="0"/>
        <item x="3"/>
        <item x="1"/>
        <item t="default"/>
      </items>
    </pivotField>
    <pivotField axis="axisRow" showAll="0" measureFilter="1" sortType="ascending">
      <items count="24">
        <item x="8"/>
        <item x="0"/>
        <item x="17"/>
        <item x="15"/>
        <item x="7"/>
        <item x="2"/>
        <item x="21"/>
        <item x="19"/>
        <item x="1"/>
        <item x="3"/>
        <item x="9"/>
        <item x="14"/>
        <item x="12"/>
        <item x="11"/>
        <item x="10"/>
        <item x="13"/>
        <item x="18"/>
        <item x="5"/>
        <item x="16"/>
        <item x="6"/>
        <item x="20"/>
        <item x="4"/>
        <item x="22"/>
        <item t="default"/>
      </items>
      <autoSortScope>
        <pivotArea dataOnly="0" outline="0" fieldPosition="0">
          <references count="1">
            <reference field="4294967294" count="1" selected="0">
              <x v="0"/>
            </reference>
          </references>
        </pivotArea>
      </autoSortScope>
    </pivotField>
    <pivotField numFmtId="6" showAll="0">
      <items count="269">
        <item x="143"/>
        <item x="25"/>
        <item x="131"/>
        <item x="78"/>
        <item x="80"/>
        <item x="75"/>
        <item x="191"/>
        <item x="123"/>
        <item x="58"/>
        <item x="235"/>
        <item x="233"/>
        <item x="43"/>
        <item x="224"/>
        <item x="13"/>
        <item x="130"/>
        <item x="202"/>
        <item x="18"/>
        <item x="140"/>
        <item x="199"/>
        <item x="237"/>
        <item x="88"/>
        <item x="236"/>
        <item x="50"/>
        <item x="125"/>
        <item x="109"/>
        <item x="30"/>
        <item x="178"/>
        <item x="83"/>
        <item x="213"/>
        <item x="162"/>
        <item x="261"/>
        <item x="226"/>
        <item x="180"/>
        <item x="266"/>
        <item x="95"/>
        <item x="135"/>
        <item x="116"/>
        <item x="73"/>
        <item x="66"/>
        <item x="62"/>
        <item x="230"/>
        <item x="2"/>
        <item x="198"/>
        <item x="82"/>
        <item x="187"/>
        <item x="243"/>
        <item x="57"/>
        <item x="34"/>
        <item x="185"/>
        <item x="8"/>
        <item x="217"/>
        <item x="257"/>
        <item x="102"/>
        <item x="108"/>
        <item x="41"/>
        <item x="55"/>
        <item x="110"/>
        <item x="114"/>
        <item x="164"/>
        <item x="99"/>
        <item x="228"/>
        <item x="245"/>
        <item x="0"/>
        <item x="190"/>
        <item x="159"/>
        <item x="21"/>
        <item x="23"/>
        <item x="189"/>
        <item x="10"/>
        <item x="175"/>
        <item x="36"/>
        <item x="105"/>
        <item x="176"/>
        <item x="26"/>
        <item x="231"/>
        <item x="160"/>
        <item x="138"/>
        <item x="103"/>
        <item x="4"/>
        <item x="15"/>
        <item x="153"/>
        <item x="263"/>
        <item x="259"/>
        <item x="22"/>
        <item x="240"/>
        <item x="200"/>
        <item x="68"/>
        <item x="249"/>
        <item x="151"/>
        <item x="38"/>
        <item x="61"/>
        <item x="167"/>
        <item x="91"/>
        <item x="42"/>
        <item x="262"/>
        <item x="222"/>
        <item x="14"/>
        <item x="84"/>
        <item x="132"/>
        <item x="113"/>
        <item x="208"/>
        <item x="157"/>
        <item x="174"/>
        <item x="12"/>
        <item x="6"/>
        <item x="225"/>
        <item x="89"/>
        <item x="97"/>
        <item x="154"/>
        <item x="118"/>
        <item x="179"/>
        <item x="244"/>
        <item x="94"/>
        <item x="71"/>
        <item x="206"/>
        <item x="96"/>
        <item x="201"/>
        <item x="248"/>
        <item x="136"/>
        <item x="166"/>
        <item x="247"/>
        <item x="186"/>
        <item x="87"/>
        <item x="216"/>
        <item x="141"/>
        <item x="37"/>
        <item x="47"/>
        <item x="161"/>
        <item x="147"/>
        <item x="220"/>
        <item x="211"/>
        <item x="197"/>
        <item x="145"/>
        <item x="181"/>
        <item x="260"/>
        <item x="93"/>
        <item x="128"/>
        <item x="227"/>
        <item x="72"/>
        <item x="156"/>
        <item x="79"/>
        <item x="241"/>
        <item x="267"/>
        <item x="172"/>
        <item x="195"/>
        <item x="33"/>
        <item x="11"/>
        <item x="65"/>
        <item x="258"/>
        <item x="204"/>
        <item x="59"/>
        <item x="90"/>
        <item x="212"/>
        <item x="251"/>
        <item x="40"/>
        <item x="234"/>
        <item x="122"/>
        <item x="129"/>
        <item x="64"/>
        <item x="158"/>
        <item x="148"/>
        <item x="119"/>
        <item x="28"/>
        <item x="183"/>
        <item x="117"/>
        <item x="53"/>
        <item x="253"/>
        <item x="203"/>
        <item x="196"/>
        <item x="252"/>
        <item x="44"/>
        <item x="168"/>
        <item x="74"/>
        <item x="9"/>
        <item x="7"/>
        <item x="48"/>
        <item x="45"/>
        <item x="229"/>
        <item x="104"/>
        <item x="188"/>
        <item x="169"/>
        <item x="54"/>
        <item x="215"/>
        <item x="120"/>
        <item x="67"/>
        <item x="152"/>
        <item x="126"/>
        <item x="242"/>
        <item x="32"/>
        <item x="207"/>
        <item x="35"/>
        <item x="127"/>
        <item x="210"/>
        <item x="60"/>
        <item x="115"/>
        <item x="219"/>
        <item x="173"/>
        <item x="171"/>
        <item x="177"/>
        <item x="27"/>
        <item x="214"/>
        <item x="124"/>
        <item x="29"/>
        <item x="239"/>
        <item x="264"/>
        <item x="52"/>
        <item x="106"/>
        <item x="121"/>
        <item x="1"/>
        <item x="232"/>
        <item x="101"/>
        <item x="111"/>
        <item x="246"/>
        <item x="137"/>
        <item x="182"/>
        <item x="255"/>
        <item x="194"/>
        <item x="39"/>
        <item x="31"/>
        <item x="85"/>
        <item x="170"/>
        <item x="193"/>
        <item x="146"/>
        <item x="218"/>
        <item x="139"/>
        <item x="86"/>
        <item x="254"/>
        <item x="250"/>
        <item x="150"/>
        <item x="16"/>
        <item x="56"/>
        <item x="81"/>
        <item x="149"/>
        <item x="133"/>
        <item x="107"/>
        <item x="20"/>
        <item x="51"/>
        <item x="142"/>
        <item x="70"/>
        <item x="209"/>
        <item x="265"/>
        <item x="144"/>
        <item x="5"/>
        <item x="77"/>
        <item x="256"/>
        <item x="205"/>
        <item x="46"/>
        <item x="19"/>
        <item x="223"/>
        <item x="3"/>
        <item x="221"/>
        <item x="63"/>
        <item x="98"/>
        <item x="192"/>
        <item x="134"/>
        <item x="163"/>
        <item x="238"/>
        <item x="184"/>
        <item x="24"/>
        <item x="100"/>
        <item x="165"/>
        <item x="112"/>
        <item x="92"/>
        <item x="155"/>
        <item x="76"/>
        <item x="69"/>
        <item x="17"/>
        <item x="49"/>
        <item t="default"/>
      </items>
    </pivotField>
    <pivotField numFmtId="3" showAll="0"/>
    <pivotField showAll="0">
      <items count="24">
        <item x="9"/>
        <item x="17"/>
        <item x="21"/>
        <item x="6"/>
        <item x="3"/>
        <item x="14"/>
        <item x="12"/>
        <item x="15"/>
        <item x="1"/>
        <item x="10"/>
        <item x="20"/>
        <item x="11"/>
        <item x="7"/>
        <item x="19"/>
        <item x="13"/>
        <item x="8"/>
        <item x="16"/>
        <item x="2"/>
        <item x="5"/>
        <item x="4"/>
        <item x="0"/>
        <item x="18"/>
        <item x="22"/>
        <item t="default"/>
      </items>
    </pivotField>
    <pivotField showAll="0"/>
    <pivotField showAll="0"/>
    <pivotField dataField="1" showAll="0"/>
  </pivotFields>
  <rowFields count="1">
    <field x="2"/>
  </rowFields>
  <rowItems count="11">
    <i>
      <x v="7"/>
    </i>
    <i>
      <x v="9"/>
    </i>
    <i>
      <x v="14"/>
    </i>
    <i>
      <x v="11"/>
    </i>
    <i>
      <x v="17"/>
    </i>
    <i>
      <x v="4"/>
    </i>
    <i>
      <x v="18"/>
    </i>
    <i>
      <x v="8"/>
    </i>
    <i>
      <x v="10"/>
    </i>
    <i>
      <x v="6"/>
    </i>
    <i t="grand">
      <x/>
    </i>
  </rowItems>
  <colItems count="1">
    <i/>
  </colItems>
  <dataFields count="1">
    <dataField name="Sum of Profit" fld="8" baseField="0" baseItem="0" numFmtId="8"/>
  </dataFields>
  <formats count="1">
    <format dxfId="103">
      <pivotArea outline="0" collapsedLevelsAreSubtotals="1" fieldPosition="0"/>
    </format>
  </formats>
  <chartFormats count="1">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6"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6FBA5F-181F-4654-92F8-114AADC6B99D}" name="PivotTable8"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5">
  <location ref="A17:D41" firstHeaderRow="0" firstDataRow="1" firstDataCol="1"/>
  <pivotFields count="9">
    <pivotField showAll="0">
      <items count="11">
        <item x="7"/>
        <item x="1"/>
        <item x="3"/>
        <item x="5"/>
        <item x="4"/>
        <item x="6"/>
        <item x="8"/>
        <item x="2"/>
        <item x="9"/>
        <item x="0"/>
        <item t="default"/>
      </items>
    </pivotField>
    <pivotField showAll="0">
      <items count="7">
        <item x="4"/>
        <item x="2"/>
        <item x="5"/>
        <item x="0"/>
        <item x="3"/>
        <item x="1"/>
        <item t="default"/>
      </items>
    </pivotField>
    <pivotField axis="axisRow" showAll="0">
      <items count="24">
        <item x="8"/>
        <item x="0"/>
        <item x="17"/>
        <item x="15"/>
        <item x="7"/>
        <item x="2"/>
        <item x="21"/>
        <item x="19"/>
        <item x="1"/>
        <item x="3"/>
        <item x="9"/>
        <item x="14"/>
        <item x="12"/>
        <item x="11"/>
        <item x="10"/>
        <item x="13"/>
        <item x="18"/>
        <item x="5"/>
        <item x="16"/>
        <item x="6"/>
        <item x="20"/>
        <item x="4"/>
        <item x="22"/>
        <item t="default"/>
      </items>
    </pivotField>
    <pivotField dataField="1" numFmtId="6" showAll="0"/>
    <pivotField dataField="1" numFmtId="3" showAll="0"/>
    <pivotField showAll="0"/>
    <pivotField showAll="0"/>
    <pivotField showAll="0"/>
    <pivotField dataField="1" showAll="0"/>
  </pivotFields>
  <rowFields count="1">
    <field x="2"/>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2"/>
  </colFields>
  <colItems count="3">
    <i>
      <x/>
    </i>
    <i i="1">
      <x v="1"/>
    </i>
    <i i="2">
      <x v="2"/>
    </i>
  </colItems>
  <dataFields count="3">
    <dataField name="Unit sold" fld="4" baseField="0" baseItem="0" numFmtId="165"/>
    <dataField name="Revenue" fld="3" baseField="0" baseItem="0" numFmtId="6"/>
    <dataField name="Profit " fld="8" baseField="0" baseItem="0" numFmtId="8"/>
  </dataFields>
  <formats count="3">
    <format dxfId="106">
      <pivotArea outline="0" collapsedLevelsAreSubtotals="1" fieldPosition="0">
        <references count="1">
          <reference field="4294967294" count="1" selected="0">
            <x v="0"/>
          </reference>
        </references>
      </pivotArea>
    </format>
    <format dxfId="105">
      <pivotArea outline="0" collapsedLevelsAreSubtotals="1" fieldPosition="0">
        <references count="1">
          <reference field="4294967294" count="2" selected="0">
            <x v="1"/>
            <x v="2"/>
          </reference>
        </references>
      </pivotArea>
    </format>
    <format dxfId="104">
      <pivotArea outline="0" collapsedLevelsAreSubtotals="1" fieldPosition="0">
        <references count="1">
          <reference field="4294967294" count="1" selected="0">
            <x v="1"/>
          </reference>
        </references>
      </pivotArea>
    </format>
  </formats>
  <chartFormats count="12">
    <chartFormat chart="6" format="6" series="1">
      <pivotArea type="data" outline="0" fieldPosition="0">
        <references count="1">
          <reference field="4294967294" count="1" selected="0">
            <x v="1"/>
          </reference>
        </references>
      </pivotArea>
    </chartFormat>
    <chartFormat chart="6" format="7"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2"/>
          </reference>
        </references>
      </pivotArea>
    </chartFormat>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2"/>
          </reference>
        </references>
      </pivotArea>
    </chartFormat>
    <chartFormat chart="9" format="6" series="1">
      <pivotArea type="data" outline="0" fieldPosition="0">
        <references count="1">
          <reference field="4294967294" count="1" selected="0">
            <x v="1"/>
          </reference>
        </references>
      </pivotArea>
    </chartFormat>
    <chartFormat chart="9" format="7"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2"/>
          </reference>
        </references>
      </pivotArea>
    </chartFormat>
    <chartFormat chart="12" format="6" series="1">
      <pivotArea type="data" outline="0" fieldPosition="0">
        <references count="1">
          <reference field="4294967294" count="1" selected="0">
            <x v="1"/>
          </reference>
        </references>
      </pivotArea>
    </chartFormat>
    <chartFormat chart="12" format="7"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BAD64E-1784-4E03-B317-C5D30A0EA767}" name="PivotTable9"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2">
  <location ref="A3:D14" firstHeaderRow="0" firstDataRow="1" firstDataCol="1"/>
  <pivotFields count="9">
    <pivotField axis="axisRow" showAll="0">
      <items count="11">
        <item x="7"/>
        <item x="1"/>
        <item x="3"/>
        <item x="5"/>
        <item x="4"/>
        <item x="6"/>
        <item x="8"/>
        <item x="2"/>
        <item x="9"/>
        <item x="0"/>
        <item t="default"/>
      </items>
    </pivotField>
    <pivotField showAll="0">
      <items count="7">
        <item x="4"/>
        <item x="2"/>
        <item x="5"/>
        <item x="0"/>
        <item x="3"/>
        <item x="1"/>
        <item t="default"/>
      </items>
    </pivotField>
    <pivotField showAll="0">
      <items count="24">
        <item x="8"/>
        <item x="0"/>
        <item x="17"/>
        <item x="15"/>
        <item x="7"/>
        <item x="2"/>
        <item x="21"/>
        <item x="19"/>
        <item x="1"/>
        <item x="3"/>
        <item x="9"/>
        <item x="14"/>
        <item x="12"/>
        <item x="11"/>
        <item x="10"/>
        <item x="13"/>
        <item x="18"/>
        <item x="5"/>
        <item x="16"/>
        <item x="6"/>
        <item x="20"/>
        <item x="4"/>
        <item x="22"/>
        <item t="default"/>
      </items>
    </pivotField>
    <pivotField dataField="1" numFmtId="6" showAll="0"/>
    <pivotField dataField="1" numFmtId="3" showAll="0"/>
    <pivotField showAll="0"/>
    <pivotField showAll="0"/>
    <pivotField showAll="0"/>
    <pivotField dataField="1" showAll="0"/>
  </pivotFields>
  <rowFields count="1">
    <field x="0"/>
  </rowFields>
  <rowItems count="11">
    <i>
      <x/>
    </i>
    <i>
      <x v="1"/>
    </i>
    <i>
      <x v="2"/>
    </i>
    <i>
      <x v="3"/>
    </i>
    <i>
      <x v="4"/>
    </i>
    <i>
      <x v="5"/>
    </i>
    <i>
      <x v="6"/>
    </i>
    <i>
      <x v="7"/>
    </i>
    <i>
      <x v="8"/>
    </i>
    <i>
      <x v="9"/>
    </i>
    <i t="grand">
      <x/>
    </i>
  </rowItems>
  <colFields count="1">
    <field x="-2"/>
  </colFields>
  <colItems count="3">
    <i>
      <x/>
    </i>
    <i i="1">
      <x v="1"/>
    </i>
    <i i="2">
      <x v="2"/>
    </i>
  </colItems>
  <dataFields count="3">
    <dataField name="Unit sold" fld="4" baseField="0" baseItem="0" numFmtId="165"/>
    <dataField name="Revenue" fld="3" baseField="0" baseItem="0" numFmtId="6"/>
    <dataField name="Profit " fld="8" baseField="0" baseItem="0" numFmtId="8"/>
  </dataFields>
  <formats count="3">
    <format dxfId="109">
      <pivotArea outline="0" collapsedLevelsAreSubtotals="1" fieldPosition="0">
        <references count="1">
          <reference field="4294967294" count="1" selected="0">
            <x v="0"/>
          </reference>
        </references>
      </pivotArea>
    </format>
    <format dxfId="108">
      <pivotArea outline="0" collapsedLevelsAreSubtotals="1" fieldPosition="0">
        <references count="1">
          <reference field="4294967294" count="2" selected="0">
            <x v="1"/>
            <x v="2"/>
          </reference>
        </references>
      </pivotArea>
    </format>
    <format dxfId="107">
      <pivotArea outline="0" collapsedLevelsAreSubtotals="1" fieldPosition="0">
        <references count="1">
          <reference field="4294967294" count="1" selected="0">
            <x v="1"/>
          </reference>
        </references>
      </pivotArea>
    </format>
  </formats>
  <chartFormats count="3">
    <chartFormat chart="9" format="6" series="1">
      <pivotArea type="data" outline="0" fieldPosition="0">
        <references count="1">
          <reference field="4294967294" count="1" selected="0">
            <x v="1"/>
          </reference>
        </references>
      </pivotArea>
    </chartFormat>
    <chartFormat chart="9" format="7"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B9C1E07-75FC-499F-860B-61A83EB3CAE9}" name="PivotTable1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rowHeaderCaption="Country">
  <location ref="B3:C10" firstHeaderRow="1" firstDataRow="1" firstDataCol="1"/>
  <pivotFields count="9">
    <pivotField showAll="0"/>
    <pivotField axis="axisRow" showAll="0">
      <items count="7">
        <item x="4"/>
        <item x="2"/>
        <item x="5"/>
        <item x="0"/>
        <item x="3"/>
        <item x="1"/>
        <item t="default"/>
      </items>
    </pivotField>
    <pivotField showAll="0"/>
    <pivotField dataField="1" numFmtId="6" showAll="0"/>
    <pivotField numFmtId="3" showAll="0"/>
    <pivotField showAll="0"/>
    <pivotField showAll="0"/>
    <pivotField showAll="0"/>
    <pivotField showAll="0"/>
  </pivotFields>
  <rowFields count="1">
    <field x="1"/>
  </rowFields>
  <rowItems count="7">
    <i>
      <x/>
    </i>
    <i>
      <x v="1"/>
    </i>
    <i>
      <x v="2"/>
    </i>
    <i>
      <x v="3"/>
    </i>
    <i>
      <x v="4"/>
    </i>
    <i>
      <x v="5"/>
    </i>
    <i t="grand">
      <x/>
    </i>
  </rowItems>
  <colItems count="1">
    <i/>
  </colItems>
  <dataFields count="1">
    <dataField name="Sum of Amount" fld="3" baseField="0" baseItem="0" numFmtId="8"/>
  </dataFields>
  <formats count="1">
    <format dxfId="54">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1" count="1" selected="0">
            <x v="0"/>
          </reference>
        </references>
      </pivotArea>
    </chartFormat>
    <chartFormat chart="9" format="10">
      <pivotArea type="data" outline="0" fieldPosition="0">
        <references count="2">
          <reference field="4294967294" count="1" selected="0">
            <x v="0"/>
          </reference>
          <reference field="1" count="1" selected="0">
            <x v="1"/>
          </reference>
        </references>
      </pivotArea>
    </chartFormat>
    <chartFormat chart="9" format="11">
      <pivotArea type="data" outline="0" fieldPosition="0">
        <references count="2">
          <reference field="4294967294" count="1" selected="0">
            <x v="0"/>
          </reference>
          <reference field="1" count="1" selected="0">
            <x v="2"/>
          </reference>
        </references>
      </pivotArea>
    </chartFormat>
    <chartFormat chart="9" format="12">
      <pivotArea type="data" outline="0" fieldPosition="0">
        <references count="2">
          <reference field="4294967294" count="1" selected="0">
            <x v="0"/>
          </reference>
          <reference field="1" count="1" selected="0">
            <x v="3"/>
          </reference>
        </references>
      </pivotArea>
    </chartFormat>
    <chartFormat chart="9" format="13">
      <pivotArea type="data" outline="0" fieldPosition="0">
        <references count="2">
          <reference field="4294967294" count="1" selected="0">
            <x v="0"/>
          </reference>
          <reference field="1" count="1" selected="0">
            <x v="4"/>
          </reference>
        </references>
      </pivotArea>
    </chartFormat>
    <chartFormat chart="9" format="14">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5091A95-7938-4B0F-A47B-F9C0AFB0D22B}" name="PivotTable1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rowHeaderCaption="Products">
  <location ref="B8:C14" firstHeaderRow="1" firstDataRow="1" firstDataCol="1"/>
  <pivotFields count="9">
    <pivotField showAll="0"/>
    <pivotField showAll="0"/>
    <pivotField axis="axisRow" showAll="0" measureFilter="1" sortType="descending">
      <items count="24">
        <item x="8"/>
        <item x="0"/>
        <item x="17"/>
        <item x="15"/>
        <item x="7"/>
        <item x="2"/>
        <item x="21"/>
        <item x="19"/>
        <item x="1"/>
        <item x="3"/>
        <item x="9"/>
        <item x="14"/>
        <item x="12"/>
        <item x="11"/>
        <item x="10"/>
        <item x="13"/>
        <item x="18"/>
        <item x="5"/>
        <item x="16"/>
        <item x="6"/>
        <item x="20"/>
        <item x="4"/>
        <item x="22"/>
        <item t="default"/>
      </items>
      <autoSortScope>
        <pivotArea dataOnly="0" outline="0" fieldPosition="0">
          <references count="1">
            <reference field="4294967294" count="1" selected="0">
              <x v="0"/>
            </reference>
          </references>
        </pivotArea>
      </autoSortScope>
    </pivotField>
    <pivotField numFmtId="6" showAll="0"/>
    <pivotField numFmtId="3" showAll="0"/>
    <pivotField showAll="0"/>
    <pivotField dataField="1" showAll="0"/>
    <pivotField showAll="0"/>
    <pivotField showAll="0"/>
  </pivotFields>
  <rowFields count="1">
    <field x="2"/>
  </rowFields>
  <rowItems count="6">
    <i>
      <x v="4"/>
    </i>
    <i>
      <x v="9"/>
    </i>
    <i>
      <x v="5"/>
    </i>
    <i>
      <x v="14"/>
    </i>
    <i>
      <x v="18"/>
    </i>
    <i t="grand">
      <x/>
    </i>
  </rowItems>
  <colItems count="1">
    <i/>
  </colItems>
  <dataFields count="1">
    <dataField name="Sum of $ Per Unit" fld="6" baseField="2" baseItem="6" numFmtId="6"/>
  </dataFields>
  <formats count="1">
    <format dxfId="53">
      <pivotArea outline="0" collapsedLevelsAreSubtotals="1"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269EED9-DC59-4BB7-ADF4-7403C41B19FB}" name="PivotTable1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Country" colHeaderCaption="Sales Persons">
  <location ref="B6:M14" firstHeaderRow="1" firstDataRow="2" firstDataCol="1"/>
  <pivotFields count="9">
    <pivotField axis="axisCol" showAll="0">
      <items count="11">
        <item x="7"/>
        <item x="1"/>
        <item x="3"/>
        <item x="5"/>
        <item x="4"/>
        <item x="6"/>
        <item x="8"/>
        <item x="2"/>
        <item x="9"/>
        <item x="0"/>
        <item t="default"/>
      </items>
    </pivotField>
    <pivotField axis="axisRow" showAll="0">
      <items count="7">
        <item x="4"/>
        <item x="2"/>
        <item x="5"/>
        <item x="0"/>
        <item x="3"/>
        <item x="1"/>
        <item t="default"/>
      </items>
    </pivotField>
    <pivotField showAll="0"/>
    <pivotField dataField="1" numFmtId="6" showAll="0"/>
    <pivotField numFmtId="3" showAll="0"/>
    <pivotField showAll="0"/>
    <pivotField showAll="0"/>
    <pivotField showAll="0"/>
    <pivotField showAll="0"/>
  </pivotFields>
  <rowFields count="1">
    <field x="1"/>
  </rowFields>
  <rowItems count="7">
    <i>
      <x/>
    </i>
    <i>
      <x v="1"/>
    </i>
    <i>
      <x v="2"/>
    </i>
    <i>
      <x v="3"/>
    </i>
    <i>
      <x v="4"/>
    </i>
    <i>
      <x v="5"/>
    </i>
    <i t="grand">
      <x/>
    </i>
  </rowItems>
  <colFields count="1">
    <field x="0"/>
  </colFields>
  <colItems count="11">
    <i>
      <x/>
    </i>
    <i>
      <x v="1"/>
    </i>
    <i>
      <x v="2"/>
    </i>
    <i>
      <x v="3"/>
    </i>
    <i>
      <x v="4"/>
    </i>
    <i>
      <x v="5"/>
    </i>
    <i>
      <x v="6"/>
    </i>
    <i>
      <x v="7"/>
    </i>
    <i>
      <x v="8"/>
    </i>
    <i>
      <x v="9"/>
    </i>
    <i t="grand">
      <x/>
    </i>
  </colItems>
  <dataFields count="1">
    <dataField name="Sum of Amount" fld="3" baseField="0" baseItem="0" numFmtId="8"/>
  </dataFields>
  <formats count="1">
    <format dxfId="52">
      <pivotArea outline="0" collapsedLevelsAreSubtotals="1" fieldPosition="0"/>
    </format>
  </formats>
  <conditionalFormats count="10">
    <conditionalFormat type="all" priority="10">
      <pivotAreas count="1">
        <pivotArea type="data" collapsedLevelsAreSubtotals="1" fieldPosition="0">
          <references count="3">
            <reference field="4294967294" count="1" selected="0">
              <x v="0"/>
            </reference>
            <reference field="0" count="10" selected="0">
              <x v="0"/>
              <x v="1"/>
              <x v="2"/>
              <x v="3"/>
              <x v="4"/>
              <x v="5"/>
              <x v="6"/>
              <x v="7"/>
              <x v="8"/>
              <x v="9"/>
            </reference>
            <reference field="1" count="1">
              <x v="0"/>
            </reference>
          </references>
        </pivotArea>
      </pivotAreas>
    </conditionalFormat>
    <conditionalFormat type="all" priority="9">
      <pivotAreas count="1">
        <pivotArea type="data" collapsedLevelsAreSubtotals="1" fieldPosition="0">
          <references count="3">
            <reference field="4294967294" count="1" selected="0">
              <x v="0"/>
            </reference>
            <reference field="0" count="10" selected="0">
              <x v="0"/>
              <x v="1"/>
              <x v="2"/>
              <x v="3"/>
              <x v="4"/>
              <x v="5"/>
              <x v="6"/>
              <x v="7"/>
              <x v="8"/>
              <x v="9"/>
            </reference>
            <reference field="1" count="1">
              <x v="1"/>
            </reference>
          </references>
        </pivotArea>
      </pivotAreas>
    </conditionalFormat>
    <conditionalFormat type="all" priority="8">
      <pivotAreas count="1">
        <pivotArea type="data" collapsedLevelsAreSubtotals="1" fieldPosition="0">
          <references count="3">
            <reference field="4294967294" count="1" selected="0">
              <x v="0"/>
            </reference>
            <reference field="0" count="10" selected="0">
              <x v="0"/>
              <x v="1"/>
              <x v="2"/>
              <x v="3"/>
              <x v="4"/>
              <x v="5"/>
              <x v="6"/>
              <x v="7"/>
              <x v="8"/>
              <x v="9"/>
            </reference>
            <reference field="1" count="1">
              <x v="2"/>
            </reference>
          </references>
        </pivotArea>
      </pivotAreas>
    </conditionalFormat>
    <conditionalFormat type="all" priority="7">
      <pivotAreas count="1">
        <pivotArea type="data" collapsedLevelsAreSubtotals="1" fieldPosition="0">
          <references count="3">
            <reference field="4294967294" count="1" selected="0">
              <x v="0"/>
            </reference>
            <reference field="0" count="10" selected="0">
              <x v="0"/>
              <x v="1"/>
              <x v="2"/>
              <x v="3"/>
              <x v="4"/>
              <x v="5"/>
              <x v="6"/>
              <x v="7"/>
              <x v="8"/>
              <x v="9"/>
            </reference>
            <reference field="1" count="1">
              <x v="3"/>
            </reference>
          </references>
        </pivotArea>
      </pivotAreas>
    </conditionalFormat>
    <conditionalFormat type="all" priority="6">
      <pivotAreas count="1">
        <pivotArea type="data" collapsedLevelsAreSubtotals="1" fieldPosition="0">
          <references count="3">
            <reference field="4294967294" count="1" selected="0">
              <x v="0"/>
            </reference>
            <reference field="0" count="10" selected="0">
              <x v="0"/>
              <x v="1"/>
              <x v="2"/>
              <x v="3"/>
              <x v="4"/>
              <x v="5"/>
              <x v="6"/>
              <x v="7"/>
              <x v="8"/>
              <x v="9"/>
            </reference>
            <reference field="1" count="1">
              <x v="4"/>
            </reference>
          </references>
        </pivotArea>
      </pivotAreas>
    </conditionalFormat>
    <conditionalFormat type="all" priority="5">
      <pivotAreas count="1">
        <pivotArea type="data" collapsedLevelsAreSubtotals="1" fieldPosition="0">
          <references count="3">
            <reference field="4294967294" count="1" selected="0">
              <x v="0"/>
            </reference>
            <reference field="0" count="10" selected="0">
              <x v="0"/>
              <x v="1"/>
              <x v="2"/>
              <x v="3"/>
              <x v="4"/>
              <x v="5"/>
              <x v="6"/>
              <x v="7"/>
              <x v="8"/>
              <x v="9"/>
            </reference>
            <reference field="1" count="1">
              <x v="5"/>
            </reference>
          </references>
        </pivotArea>
      </pivotAreas>
    </conditionalFormat>
    <conditionalFormat type="all" priority="4">
      <pivotAreas count="1">
        <pivotArea type="data" collapsedLevelsAreSubtotals="1" fieldPosition="0">
          <references count="3">
            <reference field="4294967294" count="1" selected="0">
              <x v="0"/>
            </reference>
            <reference field="0" count="10" selected="0">
              <x v="0"/>
              <x v="1"/>
              <x v="2"/>
              <x v="3"/>
              <x v="4"/>
              <x v="5"/>
              <x v="6"/>
              <x v="7"/>
              <x v="8"/>
              <x v="9"/>
            </reference>
            <reference field="1" count="1">
              <x v="0"/>
            </reference>
          </references>
        </pivotArea>
      </pivotAreas>
    </conditionalFormat>
    <conditionalFormat type="all" priority="3">
      <pivotAreas count="1">
        <pivotArea type="data" collapsedLevelsAreSubtotals="1" fieldPosition="0">
          <references count="3">
            <reference field="4294967294" count="1" selected="0">
              <x v="0"/>
            </reference>
            <reference field="0" count="10" selected="0">
              <x v="0"/>
              <x v="1"/>
              <x v="2"/>
              <x v="3"/>
              <x v="4"/>
              <x v="5"/>
              <x v="6"/>
              <x v="7"/>
              <x v="8"/>
              <x v="9"/>
            </reference>
            <reference field="1" count="1">
              <x v="1"/>
            </reference>
          </references>
        </pivotArea>
      </pivotAreas>
    </conditionalFormat>
    <conditionalFormat type="all" priority="2">
      <pivotAreas count="1">
        <pivotArea type="data" collapsedLevelsAreSubtotals="1" fieldPosition="0">
          <references count="3">
            <reference field="4294967294" count="1" selected="0">
              <x v="0"/>
            </reference>
            <reference field="0" count="10" selected="0">
              <x v="0"/>
              <x v="1"/>
              <x v="2"/>
              <x v="3"/>
              <x v="4"/>
              <x v="5"/>
              <x v="6"/>
              <x v="7"/>
              <x v="8"/>
              <x v="9"/>
            </reference>
            <reference field="1" count="1">
              <x v="2"/>
            </reference>
          </references>
        </pivotArea>
      </pivotAreas>
    </conditionalFormat>
    <conditionalFormat type="all" priority="1">
      <pivotAreas count="1">
        <pivotArea type="data" collapsedLevelsAreSubtotals="1" fieldPosition="0">
          <references count="3">
            <reference field="4294967294" count="1" selected="0">
              <x v="0"/>
            </reference>
            <reference field="0" count="10" selected="0">
              <x v="0"/>
              <x v="1"/>
              <x v="2"/>
              <x v="3"/>
              <x v="4"/>
              <x v="5"/>
              <x v="6"/>
              <x v="7"/>
              <x v="8"/>
              <x v="9"/>
            </reference>
            <reference field="1" count="1">
              <x v="3"/>
            </reference>
          </references>
        </pivotArea>
      </pivotAreas>
    </conditionalFormat>
  </conditionalFormats>
  <chartFormats count="1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0"/>
          </reference>
        </references>
      </pivotArea>
    </chartFormat>
    <chartFormat chart="0" format="11" series="1">
      <pivotArea type="data" outline="0" fieldPosition="0">
        <references count="2">
          <reference field="4294967294" count="1" selected="0">
            <x v="0"/>
          </reference>
          <reference field="0" count="1" selected="0">
            <x v="1"/>
          </reference>
        </references>
      </pivotArea>
    </chartFormat>
    <chartFormat chart="0" format="12" series="1">
      <pivotArea type="data" outline="0" fieldPosition="0">
        <references count="2">
          <reference field="4294967294" count="1" selected="0">
            <x v="0"/>
          </reference>
          <reference field="0" count="1" selected="0">
            <x v="2"/>
          </reference>
        </references>
      </pivotArea>
    </chartFormat>
    <chartFormat chart="0" format="13" series="1">
      <pivotArea type="data" outline="0" fieldPosition="0">
        <references count="2">
          <reference field="4294967294" count="1" selected="0">
            <x v="0"/>
          </reference>
          <reference field="0" count="1" selected="0">
            <x v="3"/>
          </reference>
        </references>
      </pivotArea>
    </chartFormat>
    <chartFormat chart="0" format="14" series="1">
      <pivotArea type="data" outline="0" fieldPosition="0">
        <references count="2">
          <reference field="4294967294" count="1" selected="0">
            <x v="0"/>
          </reference>
          <reference field="0" count="1" selected="0">
            <x v="4"/>
          </reference>
        </references>
      </pivotArea>
    </chartFormat>
    <chartFormat chart="0" format="15" series="1">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4ECA771-7674-44BA-8375-6FEDDE1D203A}" name="PivotTable1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rowHeaderCaption="Products">
  <location ref="B6:D30" firstHeaderRow="0" firstDataRow="1" firstDataCol="1"/>
  <pivotFields count="9">
    <pivotField showAll="0"/>
    <pivotField showAll="0"/>
    <pivotField axis="axisRow" showAll="0">
      <items count="24">
        <item x="8"/>
        <item x="0"/>
        <item x="17"/>
        <item x="15"/>
        <item x="7"/>
        <item x="2"/>
        <item x="21"/>
        <item x="19"/>
        <item x="1"/>
        <item x="3"/>
        <item x="9"/>
        <item x="14"/>
        <item x="12"/>
        <item x="11"/>
        <item x="10"/>
        <item x="13"/>
        <item x="18"/>
        <item x="5"/>
        <item x="16"/>
        <item x="6"/>
        <item x="20"/>
        <item x="4"/>
        <item x="22"/>
        <item t="default"/>
      </items>
    </pivotField>
    <pivotField dataField="1" numFmtId="6" showAll="0"/>
    <pivotField numFmtId="3" showAll="0"/>
    <pivotField showAll="0"/>
    <pivotField showAll="0"/>
    <pivotField showAll="0"/>
    <pivotField dataField="1" showAll="0"/>
  </pivotFields>
  <rowFields count="1">
    <field x="2"/>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2"/>
  </colFields>
  <colItems count="2">
    <i>
      <x/>
    </i>
    <i i="1">
      <x v="1"/>
    </i>
  </colItems>
  <dataFields count="2">
    <dataField name="Sum of Profit" fld="8" baseField="2" baseItem="0"/>
    <dataField name="Sum of Amount" fld="3" baseField="0" baseItem="0"/>
  </dataFields>
  <formats count="1">
    <format dxfId="5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14531B7A-BA43-4ABF-92EB-EF666666DC4A}" sourceName="Geography">
  <pivotTables>
    <pivotTable tabId="19" name="PivotTable9"/>
    <pivotTable tabId="19" name="PivotTable8"/>
    <pivotTable tabId="19" name="PivotTable10"/>
    <pivotTable tabId="19" name="PivotTable11"/>
  </pivotTables>
  <data>
    <tabular pivotCacheId="949723110">
      <items count="6">
        <i x="4" s="1"/>
        <i x="2" s="1"/>
        <i x="5" s="1"/>
        <i x="0" s="1"/>
        <i x="3" s="1"/>
        <i x="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B2EBF1AC-F890-4D7D-B615-1FC38ACB17D8}" cache="Slicer_Geography" caption="Geography" columnCount="6" style="SlicerStyleDark6"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878829F-36E8-4CDF-B8BE-AD1F44C37C7B}" name="products" displayName="products" ref="J4:K26" totalsRowShown="0">
  <autoFilter ref="J4:K26" xr:uid="{5878829F-36E8-4CDF-B8BE-AD1F44C37C7B}"/>
  <tableColumns count="2">
    <tableColumn id="1" xr3:uid="{B4677957-533B-4098-8412-1A49517832E8}" name="Product"/>
    <tableColumn id="2" xr3:uid="{91E2A452-261D-4F03-8EEE-607B5F9E6ADF}" name="Cost per unit" dataDxfId="11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EC98F87-F163-481B-9E68-930C03833E6E}" name="Sales_Data" displayName="Sales_Data" ref="A4:E304" totalsRowShown="0" headerRowDxfId="118" headerRowBorderDxfId="117" tableBorderDxfId="116" totalsRowBorderDxfId="115">
  <autoFilter ref="A4:E304" xr:uid="{1EC98F87-F163-481B-9E68-930C03833E6E}"/>
  <tableColumns count="5">
    <tableColumn id="1" xr3:uid="{9BA220F3-04D7-475D-AC19-408A55894D8E}" name="Sales Person" dataDxfId="114"/>
    <tableColumn id="2" xr3:uid="{8A7EEBED-3D43-488B-A399-DD23FE53D623}" name="Geography" dataDxfId="113"/>
    <tableColumn id="3" xr3:uid="{E39B6026-CE10-4763-AD33-E3C952B0DD4D}" name="Product" dataDxfId="112"/>
    <tableColumn id="4" xr3:uid="{1D677E00-F6DB-4E55-98E9-5E9272F3AFA1}" name="Amount" dataDxfId="111"/>
    <tableColumn id="5" xr3:uid="{0A6E4382-3D7F-4B42-B964-303ED5E86C05}" name="Units" dataDxfId="11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F70DFAE-90F9-4599-B7FE-C390AFC88C3E}" name="Table7" displayName="Table7" ref="A1:I54" totalsRowShown="0">
  <autoFilter ref="A1:I54" xr:uid="{8F70DFAE-90F9-4599-B7FE-C390AFC88C3E}"/>
  <tableColumns count="9">
    <tableColumn id="1" xr3:uid="{F9D2595D-7582-4D91-9DDA-0529FA85DD94}" name="Sales Person"/>
    <tableColumn id="2" xr3:uid="{711D7B7B-29DB-41BA-8EB1-BF56F598ACE7}" name="Geography"/>
    <tableColumn id="3" xr3:uid="{0993F075-6B59-446A-9A41-10F565F3DEDD}" name="Product"/>
    <tableColumn id="4" xr3:uid="{CA7AC101-8DC8-4AA7-AFB0-901E13F03605}" name="Amount"/>
    <tableColumn id="5" xr3:uid="{7BDDE710-6A64-465B-93B9-7265A04A15FD}" name="Units"/>
    <tableColumn id="6" xr3:uid="{CBF3D611-C598-40DF-844E-3284EF48BC6E}" name="Cost Per Unit"/>
    <tableColumn id="7" xr3:uid="{3CEC1AC3-7F26-4FAA-AC25-F6F9011AC803}" name="$ Per Unit"/>
    <tableColumn id="8" xr3:uid="{D251EB0B-64A3-4C0E-936E-BCB229537C80}" name="Total Cost"/>
    <tableColumn id="9" xr3:uid="{429091C1-E8B9-451D-85D4-74BF8E977BE5}" name="Profi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3CCC5B-9D75-45DD-AE4B-825079A1BD1C}" name="Revenue" displayName="Revenue" ref="A8:I308" totalsRowShown="0" headerRowDxfId="101" dataDxfId="99" headerRowBorderDxfId="100" tableBorderDxfId="98" totalsRowBorderDxfId="97">
  <autoFilter ref="A8:I308" xr:uid="{103CCC5B-9D75-45DD-AE4B-825079A1BD1C}">
    <filterColumn colId="6">
      <filters>
        <filter val="$0.00"/>
        <filter val="$0.13"/>
        <filter val="$0.28"/>
        <filter val="$0.48"/>
        <filter val="$0.51"/>
        <filter val="$0.62"/>
        <filter val="$0.85"/>
        <filter val="$1,136.33"/>
        <filter val="$1,183.00"/>
        <filter val="$1,971.67"/>
        <filter val="$1.10"/>
        <filter val="$1.25"/>
        <filter val="$1.54"/>
        <filter val="$1.55"/>
        <filter val="$1.61"/>
        <filter val="$10.03"/>
        <filter val="$10.12"/>
        <filter val="$10.34"/>
        <filter val="$10.37"/>
        <filter val="$10.53"/>
        <filter val="$10.64"/>
        <filter val="$10.94"/>
        <filter val="$102.67"/>
        <filter val="$108.58"/>
        <filter val="$109.26"/>
        <filter val="$109.48"/>
        <filter val="$11.12"/>
        <filter val="$11.37"/>
        <filter val="$11.61"/>
        <filter val="$11.82"/>
        <filter val="$113.30"/>
        <filter val="$118.00"/>
        <filter val="$119.52"/>
        <filter val="$12.04"/>
        <filter val="$12.18"/>
        <filter val="$12.22"/>
        <filter val="$12.43"/>
        <filter val="$12.55"/>
        <filter val="$12.58"/>
        <filter val="$12.60"/>
        <filter val="$12.81"/>
        <filter val="$12.83"/>
        <filter val="$12.94"/>
        <filter val="$122.67"/>
        <filter val="$125.03"/>
        <filter val="$13.13"/>
        <filter val="$13.22"/>
        <filter val="$13.47"/>
        <filter val="$13.65"/>
        <filter val="$13.78"/>
        <filter val="$133.13"/>
        <filter val="$133.15"/>
        <filter val="$133.39"/>
        <filter val="$137.50"/>
        <filter val="$139.53"/>
        <filter val="$14.17"/>
        <filter val="$14.25"/>
        <filter val="$14.53"/>
        <filter val="$14.61"/>
        <filter val="$14.75"/>
        <filter val="$14.95"/>
        <filter val="$140.58"/>
        <filter val="$143.50"/>
        <filter val="$143.97"/>
        <filter val="$15.35"/>
        <filter val="$15.43"/>
        <filter val="$15.63"/>
        <filter val="$15.64"/>
        <filter val="$15.84"/>
        <filter val="$15.98"/>
        <filter val="$150.00"/>
        <filter val="$156.10"/>
        <filter val="$156.33"/>
        <filter val="$158.79"/>
        <filter val="$159.54"/>
        <filter val="$16.20"/>
        <filter val="$16.33"/>
        <filter val="$16.87"/>
        <filter val="$16.96"/>
        <filter val="$161.00"/>
        <filter val="$166.29"/>
        <filter val="$168.88"/>
        <filter val="$17.08"/>
        <filter val="$17.20"/>
        <filter val="$17.23"/>
        <filter val="$17.41"/>
        <filter val="$17.50"/>
        <filter val="$17.56"/>
        <filter val="$17.62"/>
        <filter val="$17.76"/>
        <filter val="$18.03"/>
        <filter val="$18.04"/>
        <filter val="$18.37"/>
        <filter val="$18.42"/>
        <filter val="$18.79"/>
        <filter val="$18.84"/>
        <filter val="$18.91"/>
        <filter val="$181.30"/>
        <filter val="$19.09"/>
        <filter val="$19.10"/>
        <filter val="$19.32"/>
        <filter val="$19.54"/>
        <filter val="$19.57"/>
        <filter val="$199.41"/>
        <filter val="$2,037.00"/>
        <filter val="$2.00"/>
        <filter val="$2.33"/>
        <filter val="$2.49"/>
        <filter val="$2.56"/>
        <filter val="$2.68"/>
        <filter val="$2.76"/>
        <filter val="$2.83"/>
        <filter val="$20.49"/>
        <filter val="$20.53"/>
        <filter val="$200.83"/>
        <filter val="$203.39"/>
        <filter val="$21.83"/>
        <filter val="$21.97"/>
        <filter val="$212.33"/>
        <filter val="$22.00"/>
        <filter val="$22.01"/>
        <filter val="$22.03"/>
        <filter val="$22.05"/>
        <filter val="$22.35"/>
        <filter val="$22.87"/>
        <filter val="$224.00"/>
        <filter val="$23.50"/>
        <filter val="$23.86"/>
        <filter val="$23.87"/>
        <filter val="$24.12"/>
        <filter val="$24.50"/>
        <filter val="$24.61"/>
        <filter val="$24.80"/>
        <filter val="$241.67"/>
        <filter val="$25.06"/>
        <filter val="$25.94"/>
        <filter val="$253.04"/>
        <filter val="$255.50"/>
        <filter val="$26.00"/>
        <filter val="$26.19"/>
        <filter val="$26.25"/>
        <filter val="$26.30"/>
        <filter val="$26.49"/>
        <filter val="$26.81"/>
        <filter val="$267.56"/>
        <filter val="$27.16"/>
        <filter val="$27.54"/>
        <filter val="$27.60"/>
        <filter val="$27.66"/>
        <filter val="$28.23"/>
        <filter val="$28.34"/>
        <filter val="$28.87"/>
        <filter val="$28.98"/>
        <filter val="$29.18"/>
        <filter val="$29.37"/>
        <filter val="$29.43"/>
        <filter val="$29.59"/>
        <filter val="$3.09"/>
        <filter val="$3.22"/>
        <filter val="$3.24"/>
        <filter val="$3.79"/>
        <filter val="$3.86"/>
        <filter val="$3.94"/>
        <filter val="$3.97"/>
        <filter val="$304.89"/>
        <filter val="$31.39"/>
        <filter val="$31.86"/>
        <filter val="$31.89"/>
        <filter val="$32.03"/>
        <filter val="$32.17"/>
        <filter val="$32.23"/>
        <filter val="$32.46"/>
        <filter val="$32.58"/>
        <filter val="$323.63"/>
        <filter val="$325.89"/>
        <filter val="$33.44"/>
        <filter val="$33.46"/>
        <filter val="$332.67"/>
        <filter val="$34.13"/>
        <filter val="$34.51"/>
        <filter val="$35.16"/>
        <filter val="$35.92"/>
        <filter val="$35.96"/>
        <filter val="$357.78"/>
        <filter val="$36.00"/>
        <filter val="$36.17"/>
        <filter val="$36.22"/>
        <filter val="$36.87"/>
        <filter val="$366.33"/>
        <filter val="$37.05"/>
        <filter val="$37.51"/>
        <filter val="$37.75"/>
        <filter val="$38.37"/>
        <filter val="$38.87"/>
        <filter val="$39.17"/>
        <filter val="$4.02"/>
        <filter val="$4.06"/>
        <filter val="$4.42"/>
        <filter val="$4.67"/>
        <filter val="$4.70"/>
        <filter val="$4.88"/>
        <filter val="$4.96"/>
        <filter val="$4.99"/>
        <filter val="$40.42"/>
        <filter val="$41.85"/>
        <filter val="$414.97"/>
        <filter val="$415.92"/>
        <filter val="$419.67"/>
        <filter val="$42.33"/>
        <filter val="$420.93"/>
        <filter val="$427.00"/>
        <filter val="$43.49"/>
        <filter val="$431.67"/>
        <filter val="$44.33"/>
        <filter val="$44.42"/>
        <filter val="$44.52"/>
        <filter val="$44.64"/>
        <filter val="$45.10"/>
        <filter val="$46.05"/>
        <filter val="$46.38"/>
        <filter val="$46.89"/>
        <filter val="$47.51"/>
        <filter val="$484.75"/>
        <filter val="$49.38"/>
        <filter val="$49.65"/>
        <filter val="$5.07"/>
        <filter val="$5.09"/>
        <filter val="$5.24"/>
        <filter val="$5.66"/>
        <filter val="$5.83"/>
        <filter val="$50.97"/>
        <filter val="$52.77"/>
        <filter val="$54.44"/>
        <filter val="$54.75"/>
        <filter val="$543.67"/>
        <filter val="$55.22"/>
        <filter val="$554.56"/>
        <filter val="$56.47"/>
        <filter val="$56.48"/>
        <filter val="$57.56"/>
        <filter val="$57.81"/>
        <filter val="$58.29"/>
        <filter val="$6.01"/>
        <filter val="$6.03"/>
        <filter val="$6.15"/>
        <filter val="$6.25"/>
        <filter val="$6.36"/>
        <filter val="$6.52"/>
        <filter val="$6.57"/>
        <filter val="$6.59"/>
        <filter val="$6.91"/>
        <filter val="$60.05"/>
        <filter val="$62.59"/>
        <filter val="$62.73"/>
        <filter val="$64.87"/>
        <filter val="$65.94"/>
        <filter val="$66.62"/>
        <filter val="$679.78"/>
        <filter val="$68.17"/>
        <filter val="$68.95"/>
        <filter val="$68.99"/>
        <filter val="$7.00"/>
        <filter val="$7.10"/>
        <filter val="$7.23"/>
        <filter val="$7.27"/>
        <filter val="$7.33"/>
        <filter val="$7.44"/>
        <filter val="$7.75"/>
        <filter val="$7.89"/>
        <filter val="$71.17"/>
        <filter val="$71.37"/>
        <filter val="$73.11"/>
        <filter val="$75.76"/>
        <filter val="$79.07"/>
        <filter val="$8.05"/>
        <filter val="$8.07"/>
        <filter val="$8.68"/>
        <filter val="$8.88"/>
        <filter val="$82.47"/>
        <filter val="$83.85"/>
        <filter val="$83.94"/>
        <filter val="$85.30"/>
        <filter val="$85.62"/>
        <filter val="$88.43"/>
        <filter val="$9.17"/>
        <filter val="$9.30"/>
        <filter val="$9.47"/>
        <filter val="$9.57"/>
        <filter val="$9.59"/>
        <filter val="$9.69"/>
        <filter val="$90.61"/>
        <filter val="$95.53"/>
        <filter val="$96.13"/>
        <filter val="$96.44"/>
        <filter val="$97.56"/>
        <filter val="$996.33"/>
      </filters>
    </filterColumn>
  </autoFilter>
  <tableColumns count="9">
    <tableColumn id="1" xr3:uid="{69334D84-D920-42CE-B902-E525A43CB51D}" name="Sales Person" dataDxfId="96"/>
    <tableColumn id="2" xr3:uid="{C1165D88-8D0C-48F9-931E-F953202D8B01}" name="Geography" dataDxfId="95"/>
    <tableColumn id="3" xr3:uid="{38F1CD65-805F-44C7-A8A3-101529588845}" name="Product" dataDxfId="94"/>
    <tableColumn id="4" xr3:uid="{279BFB43-B67A-4E35-81C0-96507BC27B14}" name="Amount" dataDxfId="93">
      <calculatedColumnFormula>Data!D5</calculatedColumnFormula>
    </tableColumn>
    <tableColumn id="5" xr3:uid="{F88FD90C-907A-49CB-876A-EE4B03173624}" name="Units" dataDxfId="92">
      <calculatedColumnFormula>Data!E5</calculatedColumnFormula>
    </tableColumn>
    <tableColumn id="6" xr3:uid="{9A05738F-3DC7-4EE5-9732-2C5C2AA24DFD}" name="Cost Per Unit" dataDxfId="91">
      <calculatedColumnFormula>VLOOKUP(Revenue[[#This Row],[Product]],products[#All],2,FALSE)</calculatedColumnFormula>
    </tableColumn>
    <tableColumn id="11" xr3:uid="{579EE052-A0EE-4A44-A7EF-2472F4F485D3}" name="$ Per Unit" dataDxfId="90">
      <calculatedColumnFormula>Revenue[[#This Row],[Amount]]/Revenue[[#This Row],[Units]]</calculatedColumnFormula>
    </tableColumn>
    <tableColumn id="7" xr3:uid="{6CDA033F-9EA4-4CD2-9554-FDF7C8FAAB8D}" name="Total Cost" dataDxfId="89">
      <calculatedColumnFormula>Revenue[[#This Row],[Units]]*Revenue[[#This Row],[Cost Per Unit]]</calculatedColumnFormula>
    </tableColumn>
    <tableColumn id="8" xr3:uid="{27536B48-8426-4E88-AEEB-3EA25272FCF0}" name="Profit" dataDxfId="88">
      <calculatedColumnFormula>Revenue[[#This Row],[Amount]]-Revenue[[#This Row],[Total Cost]]</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C25A69A-0C12-40DB-B927-0DD39F41AD18}" name="Table8" displayName="Table8" ref="B5:F211" totalsRowShown="0" headerRowDxfId="87" dataDxfId="85" headerRowBorderDxfId="86" tableBorderDxfId="84" totalsRowBorderDxfId="83">
  <autoFilter ref="B5:F211" xr:uid="{EC25A69A-0C12-40DB-B927-0DD39F41AD18}">
    <filterColumn colId="3">
      <colorFilter dxfId="82" cellColor="0"/>
    </filterColumn>
  </autoFilter>
  <tableColumns count="5">
    <tableColumn id="1" xr3:uid="{4B2293F2-0A73-456A-A32A-9001052AF888}" name="Sales Person" dataDxfId="81"/>
    <tableColumn id="2" xr3:uid="{8E532995-37B1-47FB-BB06-A1965CE72150}" name="Geography" dataDxfId="80"/>
    <tableColumn id="3" xr3:uid="{8271F60A-EA17-47DD-B2A3-4A4DE41A50C0}" name="Product" dataDxfId="79"/>
    <tableColumn id="4" xr3:uid="{4388F4B5-9485-415A-B151-EA8435456B45}" name="Amount" dataDxfId="78"/>
    <tableColumn id="5" xr3:uid="{E299A144-BE3B-4D20-946F-7CCF4578CD5B}" name="Units" dataDxfId="7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195B63F-8D2C-4B68-A753-1CE3C7C8AA5C}" name="Table10" displayName="Table10" ref="B214:F420" totalsRowShown="0" headerRowDxfId="76" dataDxfId="74" headerRowBorderDxfId="75" tableBorderDxfId="73" totalsRowBorderDxfId="72">
  <autoFilter ref="B214:F420" xr:uid="{1195B63F-8D2C-4B68-A753-1CE3C7C8AA5C}">
    <filterColumn colId="3">
      <colorFilter dxfId="71"/>
    </filterColumn>
  </autoFilter>
  <sortState xmlns:xlrd2="http://schemas.microsoft.com/office/spreadsheetml/2017/richdata2" ref="B216:F420">
    <sortCondition descending="1" ref="E214:E420"/>
  </sortState>
  <tableColumns count="5">
    <tableColumn id="1" xr3:uid="{422F836B-BB60-4033-B3AB-0ECEE7F8CE07}" name="Sales Person" dataDxfId="70"/>
    <tableColumn id="2" xr3:uid="{67799CFC-3BE1-44C5-A288-517AFA75C730}" name="Geography" dataDxfId="69"/>
    <tableColumn id="3" xr3:uid="{0C6327C7-50B4-4839-A2BB-30970EA7C321}" name="Product" dataDxfId="68"/>
    <tableColumn id="4" xr3:uid="{6E8DF40D-A016-4498-802F-C235C4FA54AE}" name="Amount" dataDxfId="67"/>
    <tableColumn id="5" xr3:uid="{5A5C9D47-DA08-478A-B15A-55283BD01CC7}" name="Units" dataDxfId="66"/>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67F1954-7AF2-4A12-8C16-D42D0400FF27}" name="Table11" displayName="Table11" ref="B424:F630" totalsRowShown="0" headerRowDxfId="65" dataDxfId="63" headerRowBorderDxfId="64" tableBorderDxfId="62" totalsRowBorderDxfId="61">
  <autoFilter ref="B424:F630" xr:uid="{067F1954-7AF2-4A12-8C16-D42D0400FF27}">
    <filterColumn colId="3">
      <colorFilter dxfId="60"/>
    </filterColumn>
  </autoFilter>
  <sortState xmlns:xlrd2="http://schemas.microsoft.com/office/spreadsheetml/2017/richdata2" ref="B428:F625">
    <sortCondition descending="1" ref="E424:E630"/>
  </sortState>
  <tableColumns count="5">
    <tableColumn id="1" xr3:uid="{2E7CB2CB-FED6-49C2-A24A-B156B661DD4A}" name="Sales Person" dataDxfId="59"/>
    <tableColumn id="2" xr3:uid="{C2B74A28-014D-4AD6-8001-06F879D6293D}" name="Geography" dataDxfId="58"/>
    <tableColumn id="3" xr3:uid="{C2FDB1F7-90BA-4AC5-8166-2E46CAD4A239}" name="Product" dataDxfId="57"/>
    <tableColumn id="4" xr3:uid="{291FC88F-6B5F-4F68-9396-A3E98BA8B981}" name="Amount" dataDxfId="56"/>
    <tableColumn id="5" xr3:uid="{4A592128-727E-4E8D-B107-0C8343A93423}" name="Units" dataDxfId="5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D231DFE-E8C9-49CB-A98D-BDECAD113212}" name="products7" displayName="products7" ref="F6:K28" totalsRowShown="0">
  <autoFilter ref="F6:K28" xr:uid="{5D231DFE-E8C9-49CB-A98D-BDECAD113212}"/>
  <tableColumns count="6">
    <tableColumn id="1" xr3:uid="{6331B8B0-E116-409A-B96D-7FF607A7DED9}" name="Product"/>
    <tableColumn id="2" xr3:uid="{F2CA2EFE-BFC3-483C-8500-B98153FA7602}" name="Cost per unit" dataDxfId="50"/>
    <tableColumn id="7" xr3:uid="{030D1D9C-BCDF-40A5-BE00-E7E80FCEC9D9}" name="Amount" dataDxfId="49">
      <calculatedColumnFormula>SUMIF(Sales_Data[[#All],[Product]:[Units]],products7[[#This Row],[Product]],Sales_Data[[#All],[Amount]])</calculatedColumnFormula>
    </tableColumn>
    <tableColumn id="6" xr3:uid="{248B5944-5D1B-4B54-9CBB-5F449EE855B9}" name="Units " dataDxfId="48" dataCellStyle="Comma">
      <calculatedColumnFormula>SUMIF(Sales_Data[[#All],[Product]:[Units]],products7[[#This Row],[Product]],Sales_Data[[#All],[Units]])</calculatedColumnFormula>
    </tableColumn>
    <tableColumn id="4" xr3:uid="{C181510F-212E-47E2-A456-CB458F34C8C9}" name="Total Cost" dataDxfId="47">
      <calculatedColumnFormula>products7[[#This Row],[Cost per unit]]*products7[[#This Row],[Units ]]</calculatedColumnFormula>
    </tableColumn>
    <tableColumn id="5" xr3:uid="{DAE7DAC7-71A8-4952-B014-7C4E2A066D74}" name="Profit" dataDxfId="46">
      <calculatedColumnFormula>products7[[#This Row],[Amount]]-products7[[#This Row],[Total Cost]]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7.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ivotTable" Target="../pivotTables/pivotTable8.xml"/></Relationships>
</file>

<file path=xl/worksheets/_rels/sheet1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1404E-0678-4DA2-978F-6C6C11ED60C7}">
  <dimension ref="A1:C301"/>
  <sheetViews>
    <sheetView workbookViewId="0">
      <selection activeCell="C12" sqref="C12"/>
    </sheetView>
  </sheetViews>
  <sheetFormatPr defaultRowHeight="15" x14ac:dyDescent="0.25"/>
  <cols>
    <col min="1" max="1" width="19.42578125" customWidth="1"/>
    <col min="2" max="2" width="11.42578125" customWidth="1"/>
    <col min="3" max="3" width="53" customWidth="1"/>
  </cols>
  <sheetData>
    <row r="1" spans="1:3" x14ac:dyDescent="0.25">
      <c r="A1" s="1" t="s">
        <v>0</v>
      </c>
    </row>
    <row r="2" spans="1:3" x14ac:dyDescent="0.25">
      <c r="A2" s="4" t="s">
        <v>5</v>
      </c>
    </row>
    <row r="3" spans="1:3" x14ac:dyDescent="0.25">
      <c r="A3" s="8" t="s">
        <v>8</v>
      </c>
      <c r="B3" s="13" t="s">
        <v>45</v>
      </c>
      <c r="C3" s="14"/>
    </row>
    <row r="4" spans="1:3" x14ac:dyDescent="0.25">
      <c r="A4" s="4" t="s">
        <v>11</v>
      </c>
      <c r="B4" s="15">
        <v>1</v>
      </c>
      <c r="C4" s="64" t="s">
        <v>46</v>
      </c>
    </row>
    <row r="5" spans="1:3" x14ac:dyDescent="0.25">
      <c r="A5" s="8" t="s">
        <v>13</v>
      </c>
      <c r="B5" s="15">
        <v>2</v>
      </c>
      <c r="C5" s="64" t="s">
        <v>47</v>
      </c>
    </row>
    <row r="6" spans="1:3" x14ac:dyDescent="0.25">
      <c r="A6" s="4" t="s">
        <v>16</v>
      </c>
      <c r="B6" s="15">
        <v>3</v>
      </c>
      <c r="C6" s="64" t="s">
        <v>48</v>
      </c>
    </row>
    <row r="7" spans="1:3" x14ac:dyDescent="0.25">
      <c r="A7" s="8" t="s">
        <v>5</v>
      </c>
      <c r="B7" s="15">
        <v>4</v>
      </c>
      <c r="C7" s="64" t="s">
        <v>49</v>
      </c>
    </row>
    <row r="8" spans="1:3" x14ac:dyDescent="0.25">
      <c r="A8" s="4" t="s">
        <v>16</v>
      </c>
      <c r="B8" s="15">
        <v>5</v>
      </c>
      <c r="C8" s="64" t="s">
        <v>50</v>
      </c>
    </row>
    <row r="9" spans="1:3" x14ac:dyDescent="0.25">
      <c r="A9" s="8" t="s">
        <v>8</v>
      </c>
      <c r="B9" s="15">
        <v>6</v>
      </c>
      <c r="C9" s="64" t="s">
        <v>51</v>
      </c>
    </row>
    <row r="10" spans="1:3" x14ac:dyDescent="0.25">
      <c r="A10" s="4" t="s">
        <v>23</v>
      </c>
      <c r="B10" s="15">
        <v>7</v>
      </c>
      <c r="C10" s="64" t="s">
        <v>52</v>
      </c>
    </row>
    <row r="11" spans="1:3" x14ac:dyDescent="0.25">
      <c r="A11" s="8" t="s">
        <v>25</v>
      </c>
      <c r="B11" s="15">
        <v>8</v>
      </c>
      <c r="C11" s="64" t="s">
        <v>53</v>
      </c>
    </row>
    <row r="12" spans="1:3" x14ac:dyDescent="0.25">
      <c r="A12" s="4" t="s">
        <v>26</v>
      </c>
      <c r="B12" s="15">
        <v>9</v>
      </c>
      <c r="C12" s="64" t="s">
        <v>54</v>
      </c>
    </row>
    <row r="13" spans="1:3" x14ac:dyDescent="0.25">
      <c r="A13" s="8" t="s">
        <v>27</v>
      </c>
      <c r="B13" s="15"/>
      <c r="C13" s="16"/>
    </row>
    <row r="14" spans="1:3" x14ac:dyDescent="0.25">
      <c r="A14" s="4" t="s">
        <v>11</v>
      </c>
    </row>
    <row r="15" spans="1:3" x14ac:dyDescent="0.25">
      <c r="A15" s="8" t="s">
        <v>26</v>
      </c>
    </row>
    <row r="16" spans="1:3" x14ac:dyDescent="0.25">
      <c r="A16" s="4" t="s">
        <v>27</v>
      </c>
    </row>
    <row r="17" spans="1:1" x14ac:dyDescent="0.25">
      <c r="A17" s="8" t="s">
        <v>27</v>
      </c>
    </row>
    <row r="18" spans="1:1" x14ac:dyDescent="0.25">
      <c r="A18" s="4" t="s">
        <v>16</v>
      </c>
    </row>
    <row r="19" spans="1:1" x14ac:dyDescent="0.25">
      <c r="A19" s="8" t="s">
        <v>25</v>
      </c>
    </row>
    <row r="20" spans="1:1" x14ac:dyDescent="0.25">
      <c r="A20" s="4" t="s">
        <v>13</v>
      </c>
    </row>
    <row r="21" spans="1:1" x14ac:dyDescent="0.25">
      <c r="A21" s="8" t="s">
        <v>26</v>
      </c>
    </row>
    <row r="22" spans="1:1" x14ac:dyDescent="0.25">
      <c r="A22" s="4" t="s">
        <v>11</v>
      </c>
    </row>
    <row r="23" spans="1:1" x14ac:dyDescent="0.25">
      <c r="A23" s="8" t="s">
        <v>8</v>
      </c>
    </row>
    <row r="24" spans="1:1" x14ac:dyDescent="0.25">
      <c r="A24" s="4" t="s">
        <v>35</v>
      </c>
    </row>
    <row r="25" spans="1:1" x14ac:dyDescent="0.25">
      <c r="A25" s="8" t="s">
        <v>8</v>
      </c>
    </row>
    <row r="26" spans="1:1" x14ac:dyDescent="0.25">
      <c r="A26" s="4" t="s">
        <v>13</v>
      </c>
    </row>
    <row r="27" spans="1:1" x14ac:dyDescent="0.25">
      <c r="A27" s="8" t="s">
        <v>13</v>
      </c>
    </row>
    <row r="28" spans="1:1" x14ac:dyDescent="0.25">
      <c r="A28" s="4" t="s">
        <v>27</v>
      </c>
    </row>
    <row r="29" spans="1:1" x14ac:dyDescent="0.25">
      <c r="A29" s="8" t="s">
        <v>35</v>
      </c>
    </row>
    <row r="30" spans="1:1" x14ac:dyDescent="0.25">
      <c r="A30" s="4" t="s">
        <v>25</v>
      </c>
    </row>
    <row r="31" spans="1:1" x14ac:dyDescent="0.25">
      <c r="A31" s="8" t="s">
        <v>35</v>
      </c>
    </row>
    <row r="32" spans="1:1" x14ac:dyDescent="0.25">
      <c r="A32" s="4" t="s">
        <v>13</v>
      </c>
    </row>
    <row r="33" spans="1:1" x14ac:dyDescent="0.25">
      <c r="A33" s="8" t="s">
        <v>26</v>
      </c>
    </row>
    <row r="34" spans="1:1" x14ac:dyDescent="0.25">
      <c r="A34" s="4" t="s">
        <v>8</v>
      </c>
    </row>
    <row r="35" spans="1:1" x14ac:dyDescent="0.25">
      <c r="A35" s="8" t="s">
        <v>5</v>
      </c>
    </row>
    <row r="36" spans="1:1" x14ac:dyDescent="0.25">
      <c r="A36" s="4" t="s">
        <v>13</v>
      </c>
    </row>
    <row r="37" spans="1:1" x14ac:dyDescent="0.25">
      <c r="A37" s="8" t="s">
        <v>16</v>
      </c>
    </row>
    <row r="38" spans="1:1" x14ac:dyDescent="0.25">
      <c r="A38" s="4" t="s">
        <v>26</v>
      </c>
    </row>
    <row r="39" spans="1:1" x14ac:dyDescent="0.25">
      <c r="A39" s="8" t="s">
        <v>16</v>
      </c>
    </row>
    <row r="40" spans="1:1" x14ac:dyDescent="0.25">
      <c r="A40" s="4" t="s">
        <v>23</v>
      </c>
    </row>
    <row r="41" spans="1:1" x14ac:dyDescent="0.25">
      <c r="A41" s="8" t="s">
        <v>5</v>
      </c>
    </row>
    <row r="42" spans="1:1" x14ac:dyDescent="0.25">
      <c r="A42" s="4" t="s">
        <v>25</v>
      </c>
    </row>
    <row r="43" spans="1:1" x14ac:dyDescent="0.25">
      <c r="A43" s="8" t="s">
        <v>26</v>
      </c>
    </row>
    <row r="44" spans="1:1" x14ac:dyDescent="0.25">
      <c r="A44" s="4" t="s">
        <v>16</v>
      </c>
    </row>
    <row r="45" spans="1:1" x14ac:dyDescent="0.25">
      <c r="A45" s="8" t="s">
        <v>27</v>
      </c>
    </row>
    <row r="46" spans="1:1" x14ac:dyDescent="0.25">
      <c r="A46" s="4" t="s">
        <v>26</v>
      </c>
    </row>
    <row r="47" spans="1:1" x14ac:dyDescent="0.25">
      <c r="A47" s="8" t="s">
        <v>16</v>
      </c>
    </row>
    <row r="48" spans="1:1" x14ac:dyDescent="0.25">
      <c r="A48" s="4" t="s">
        <v>25</v>
      </c>
    </row>
    <row r="49" spans="1:1" x14ac:dyDescent="0.25">
      <c r="A49" s="8" t="s">
        <v>27</v>
      </c>
    </row>
    <row r="50" spans="1:1" x14ac:dyDescent="0.25">
      <c r="A50" s="4" t="s">
        <v>16</v>
      </c>
    </row>
    <row r="51" spans="1:1" x14ac:dyDescent="0.25">
      <c r="A51" s="8" t="s">
        <v>5</v>
      </c>
    </row>
    <row r="52" spans="1:1" x14ac:dyDescent="0.25">
      <c r="A52" s="4" t="s">
        <v>25</v>
      </c>
    </row>
    <row r="53" spans="1:1" x14ac:dyDescent="0.25">
      <c r="A53" s="8" t="s">
        <v>16</v>
      </c>
    </row>
    <row r="54" spans="1:1" x14ac:dyDescent="0.25">
      <c r="A54" s="4" t="s">
        <v>26</v>
      </c>
    </row>
    <row r="55" spans="1:1" x14ac:dyDescent="0.25">
      <c r="A55" s="8" t="s">
        <v>26</v>
      </c>
    </row>
    <row r="56" spans="1:1" x14ac:dyDescent="0.25">
      <c r="A56" s="4" t="s">
        <v>13</v>
      </c>
    </row>
    <row r="57" spans="1:1" x14ac:dyDescent="0.25">
      <c r="A57" s="8" t="s">
        <v>5</v>
      </c>
    </row>
    <row r="58" spans="1:1" x14ac:dyDescent="0.25">
      <c r="A58" s="4" t="s">
        <v>13</v>
      </c>
    </row>
    <row r="59" spans="1:1" x14ac:dyDescent="0.25">
      <c r="A59" s="8" t="s">
        <v>27</v>
      </c>
    </row>
    <row r="60" spans="1:1" x14ac:dyDescent="0.25">
      <c r="A60" s="4" t="s">
        <v>11</v>
      </c>
    </row>
    <row r="61" spans="1:1" x14ac:dyDescent="0.25">
      <c r="A61" s="8" t="s">
        <v>25</v>
      </c>
    </row>
    <row r="62" spans="1:1" x14ac:dyDescent="0.25">
      <c r="A62" s="4" t="s">
        <v>16</v>
      </c>
    </row>
    <row r="63" spans="1:1" x14ac:dyDescent="0.25">
      <c r="A63" s="8" t="s">
        <v>16</v>
      </c>
    </row>
    <row r="64" spans="1:1" x14ac:dyDescent="0.25">
      <c r="A64" s="4" t="s">
        <v>35</v>
      </c>
    </row>
    <row r="65" spans="1:1" x14ac:dyDescent="0.25">
      <c r="A65" s="8" t="s">
        <v>16</v>
      </c>
    </row>
    <row r="66" spans="1:1" x14ac:dyDescent="0.25">
      <c r="A66" s="4" t="s">
        <v>8</v>
      </c>
    </row>
    <row r="67" spans="1:1" x14ac:dyDescent="0.25">
      <c r="A67" s="8" t="s">
        <v>23</v>
      </c>
    </row>
    <row r="68" spans="1:1" x14ac:dyDescent="0.25">
      <c r="A68" s="4" t="s">
        <v>23</v>
      </c>
    </row>
    <row r="69" spans="1:1" x14ac:dyDescent="0.25">
      <c r="A69" s="8" t="s">
        <v>25</v>
      </c>
    </row>
    <row r="70" spans="1:1" x14ac:dyDescent="0.25">
      <c r="A70" s="4" t="s">
        <v>5</v>
      </c>
    </row>
    <row r="71" spans="1:1" x14ac:dyDescent="0.25">
      <c r="A71" s="8" t="s">
        <v>25</v>
      </c>
    </row>
    <row r="72" spans="1:1" x14ac:dyDescent="0.25">
      <c r="A72" s="4" t="s">
        <v>35</v>
      </c>
    </row>
    <row r="73" spans="1:1" x14ac:dyDescent="0.25">
      <c r="A73" s="8" t="s">
        <v>23</v>
      </c>
    </row>
    <row r="74" spans="1:1" x14ac:dyDescent="0.25">
      <c r="A74" s="4" t="s">
        <v>11</v>
      </c>
    </row>
    <row r="75" spans="1:1" x14ac:dyDescent="0.25">
      <c r="A75" s="8" t="s">
        <v>11</v>
      </c>
    </row>
    <row r="76" spans="1:1" x14ac:dyDescent="0.25">
      <c r="A76" s="4" t="s">
        <v>25</v>
      </c>
    </row>
    <row r="77" spans="1:1" x14ac:dyDescent="0.25">
      <c r="A77" s="8" t="s">
        <v>27</v>
      </c>
    </row>
    <row r="78" spans="1:1" x14ac:dyDescent="0.25">
      <c r="A78" s="4" t="s">
        <v>13</v>
      </c>
    </row>
    <row r="79" spans="1:1" x14ac:dyDescent="0.25">
      <c r="A79" s="8" t="s">
        <v>16</v>
      </c>
    </row>
    <row r="80" spans="1:1" x14ac:dyDescent="0.25">
      <c r="A80" s="4" t="s">
        <v>11</v>
      </c>
    </row>
    <row r="81" spans="1:1" x14ac:dyDescent="0.25">
      <c r="A81" s="8" t="s">
        <v>25</v>
      </c>
    </row>
    <row r="82" spans="1:1" x14ac:dyDescent="0.25">
      <c r="A82" s="4" t="s">
        <v>8</v>
      </c>
    </row>
    <row r="83" spans="1:1" x14ac:dyDescent="0.25">
      <c r="A83" s="8" t="s">
        <v>26</v>
      </c>
    </row>
    <row r="84" spans="1:1" x14ac:dyDescent="0.25">
      <c r="A84" s="4" t="s">
        <v>27</v>
      </c>
    </row>
    <row r="85" spans="1:1" x14ac:dyDescent="0.25">
      <c r="A85" s="8" t="s">
        <v>35</v>
      </c>
    </row>
    <row r="86" spans="1:1" x14ac:dyDescent="0.25">
      <c r="A86" s="4" t="s">
        <v>35</v>
      </c>
    </row>
    <row r="87" spans="1:1" x14ac:dyDescent="0.25">
      <c r="A87" s="8" t="s">
        <v>26</v>
      </c>
    </row>
    <row r="88" spans="1:1" x14ac:dyDescent="0.25">
      <c r="A88" s="4" t="s">
        <v>5</v>
      </c>
    </row>
    <row r="89" spans="1:1" x14ac:dyDescent="0.25">
      <c r="A89" s="8" t="s">
        <v>27</v>
      </c>
    </row>
    <row r="90" spans="1:1" x14ac:dyDescent="0.25">
      <c r="A90" s="4" t="s">
        <v>35</v>
      </c>
    </row>
    <row r="91" spans="1:1" x14ac:dyDescent="0.25">
      <c r="A91" s="8" t="s">
        <v>35</v>
      </c>
    </row>
    <row r="92" spans="1:1" x14ac:dyDescent="0.25">
      <c r="A92" s="4" t="s">
        <v>25</v>
      </c>
    </row>
    <row r="93" spans="1:1" x14ac:dyDescent="0.25">
      <c r="A93" s="8" t="s">
        <v>13</v>
      </c>
    </row>
    <row r="94" spans="1:1" x14ac:dyDescent="0.25">
      <c r="A94" s="4" t="s">
        <v>27</v>
      </c>
    </row>
    <row r="95" spans="1:1" x14ac:dyDescent="0.25">
      <c r="A95" s="8" t="s">
        <v>16</v>
      </c>
    </row>
    <row r="96" spans="1:1" x14ac:dyDescent="0.25">
      <c r="A96" s="4" t="s">
        <v>11</v>
      </c>
    </row>
    <row r="97" spans="1:1" x14ac:dyDescent="0.25">
      <c r="A97" s="8" t="s">
        <v>11</v>
      </c>
    </row>
    <row r="98" spans="1:1" x14ac:dyDescent="0.25">
      <c r="A98" s="4" t="s">
        <v>11</v>
      </c>
    </row>
    <row r="99" spans="1:1" x14ac:dyDescent="0.25">
      <c r="A99" s="8" t="s">
        <v>27</v>
      </c>
    </row>
    <row r="100" spans="1:1" x14ac:dyDescent="0.25">
      <c r="A100" s="4" t="s">
        <v>5</v>
      </c>
    </row>
    <row r="101" spans="1:1" x14ac:dyDescent="0.25">
      <c r="A101" s="8" t="s">
        <v>27</v>
      </c>
    </row>
    <row r="102" spans="1:1" x14ac:dyDescent="0.25">
      <c r="A102" s="4" t="s">
        <v>23</v>
      </c>
    </row>
    <row r="103" spans="1:1" x14ac:dyDescent="0.25">
      <c r="A103" s="8" t="s">
        <v>26</v>
      </c>
    </row>
    <row r="104" spans="1:1" x14ac:dyDescent="0.25">
      <c r="A104" s="4" t="s">
        <v>13</v>
      </c>
    </row>
    <row r="105" spans="1:1" x14ac:dyDescent="0.25">
      <c r="A105" s="8" t="s">
        <v>25</v>
      </c>
    </row>
    <row r="106" spans="1:1" x14ac:dyDescent="0.25">
      <c r="A106" s="4" t="s">
        <v>5</v>
      </c>
    </row>
    <row r="107" spans="1:1" x14ac:dyDescent="0.25">
      <c r="A107" s="8" t="s">
        <v>23</v>
      </c>
    </row>
    <row r="108" spans="1:1" x14ac:dyDescent="0.25">
      <c r="A108" s="4" t="s">
        <v>26</v>
      </c>
    </row>
    <row r="109" spans="1:1" x14ac:dyDescent="0.25">
      <c r="A109" s="8" t="s">
        <v>5</v>
      </c>
    </row>
    <row r="110" spans="1:1" x14ac:dyDescent="0.25">
      <c r="A110" s="4" t="s">
        <v>35</v>
      </c>
    </row>
    <row r="111" spans="1:1" x14ac:dyDescent="0.25">
      <c r="A111" s="8" t="s">
        <v>8</v>
      </c>
    </row>
    <row r="112" spans="1:1" x14ac:dyDescent="0.25">
      <c r="A112" s="4" t="s">
        <v>25</v>
      </c>
    </row>
    <row r="113" spans="1:1" x14ac:dyDescent="0.25">
      <c r="A113" s="8" t="s">
        <v>13</v>
      </c>
    </row>
    <row r="114" spans="1:1" x14ac:dyDescent="0.25">
      <c r="A114" s="4" t="s">
        <v>23</v>
      </c>
    </row>
    <row r="115" spans="1:1" x14ac:dyDescent="0.25">
      <c r="A115" s="8" t="s">
        <v>16</v>
      </c>
    </row>
    <row r="116" spans="1:1" x14ac:dyDescent="0.25">
      <c r="A116" s="4" t="s">
        <v>35</v>
      </c>
    </row>
    <row r="117" spans="1:1" x14ac:dyDescent="0.25">
      <c r="A117" s="8" t="s">
        <v>16</v>
      </c>
    </row>
    <row r="118" spans="1:1" x14ac:dyDescent="0.25">
      <c r="A118" s="4" t="s">
        <v>16</v>
      </c>
    </row>
    <row r="119" spans="1:1" x14ac:dyDescent="0.25">
      <c r="A119" s="8" t="s">
        <v>23</v>
      </c>
    </row>
    <row r="120" spans="1:1" x14ac:dyDescent="0.25">
      <c r="A120" s="4" t="s">
        <v>26</v>
      </c>
    </row>
    <row r="121" spans="1:1" x14ac:dyDescent="0.25">
      <c r="A121" s="8" t="s">
        <v>5</v>
      </c>
    </row>
    <row r="122" spans="1:1" x14ac:dyDescent="0.25">
      <c r="A122" s="4" t="s">
        <v>13</v>
      </c>
    </row>
    <row r="123" spans="1:1" x14ac:dyDescent="0.25">
      <c r="A123" s="8" t="s">
        <v>5</v>
      </c>
    </row>
    <row r="124" spans="1:1" x14ac:dyDescent="0.25">
      <c r="A124" s="4" t="s">
        <v>13</v>
      </c>
    </row>
    <row r="125" spans="1:1" x14ac:dyDescent="0.25">
      <c r="A125" s="8" t="s">
        <v>8</v>
      </c>
    </row>
    <row r="126" spans="1:1" x14ac:dyDescent="0.25">
      <c r="A126" s="4" t="s">
        <v>16</v>
      </c>
    </row>
    <row r="127" spans="1:1" x14ac:dyDescent="0.25">
      <c r="A127" s="8" t="s">
        <v>23</v>
      </c>
    </row>
    <row r="128" spans="1:1" x14ac:dyDescent="0.25">
      <c r="A128" s="4" t="s">
        <v>23</v>
      </c>
    </row>
    <row r="129" spans="1:1" x14ac:dyDescent="0.25">
      <c r="A129" s="8" t="s">
        <v>23</v>
      </c>
    </row>
    <row r="130" spans="1:1" x14ac:dyDescent="0.25">
      <c r="A130" s="4" t="s">
        <v>35</v>
      </c>
    </row>
    <row r="131" spans="1:1" x14ac:dyDescent="0.25">
      <c r="A131" s="8" t="s">
        <v>23</v>
      </c>
    </row>
    <row r="132" spans="1:1" x14ac:dyDescent="0.25">
      <c r="A132" s="4" t="s">
        <v>8</v>
      </c>
    </row>
    <row r="133" spans="1:1" x14ac:dyDescent="0.25">
      <c r="A133" s="8" t="s">
        <v>23</v>
      </c>
    </row>
    <row r="134" spans="1:1" x14ac:dyDescent="0.25">
      <c r="A134" s="4" t="s">
        <v>25</v>
      </c>
    </row>
    <row r="135" spans="1:1" x14ac:dyDescent="0.25">
      <c r="A135" s="8" t="s">
        <v>23</v>
      </c>
    </row>
    <row r="136" spans="1:1" x14ac:dyDescent="0.25">
      <c r="A136" s="4" t="s">
        <v>25</v>
      </c>
    </row>
    <row r="137" spans="1:1" x14ac:dyDescent="0.25">
      <c r="A137" s="8" t="s">
        <v>23</v>
      </c>
    </row>
    <row r="138" spans="1:1" x14ac:dyDescent="0.25">
      <c r="A138" s="4" t="s">
        <v>16</v>
      </c>
    </row>
    <row r="139" spans="1:1" x14ac:dyDescent="0.25">
      <c r="A139" s="8" t="s">
        <v>8</v>
      </c>
    </row>
    <row r="140" spans="1:1" x14ac:dyDescent="0.25">
      <c r="A140" s="4" t="s">
        <v>25</v>
      </c>
    </row>
    <row r="141" spans="1:1" x14ac:dyDescent="0.25">
      <c r="A141" s="8" t="s">
        <v>11</v>
      </c>
    </row>
    <row r="142" spans="1:1" x14ac:dyDescent="0.25">
      <c r="A142" s="4" t="s">
        <v>8</v>
      </c>
    </row>
    <row r="143" spans="1:1" x14ac:dyDescent="0.25">
      <c r="A143" s="8" t="s">
        <v>13</v>
      </c>
    </row>
    <row r="144" spans="1:1" x14ac:dyDescent="0.25">
      <c r="A144" s="4" t="s">
        <v>23</v>
      </c>
    </row>
    <row r="145" spans="1:1" x14ac:dyDescent="0.25">
      <c r="A145" s="8" t="s">
        <v>13</v>
      </c>
    </row>
    <row r="146" spans="1:1" x14ac:dyDescent="0.25">
      <c r="A146" s="4" t="s">
        <v>26</v>
      </c>
    </row>
    <row r="147" spans="1:1" x14ac:dyDescent="0.25">
      <c r="A147" s="8" t="s">
        <v>8</v>
      </c>
    </row>
    <row r="148" spans="1:1" x14ac:dyDescent="0.25">
      <c r="A148" s="4" t="s">
        <v>16</v>
      </c>
    </row>
    <row r="149" spans="1:1" x14ac:dyDescent="0.25">
      <c r="A149" s="8" t="s">
        <v>11</v>
      </c>
    </row>
    <row r="150" spans="1:1" x14ac:dyDescent="0.25">
      <c r="A150" s="4" t="s">
        <v>26</v>
      </c>
    </row>
    <row r="151" spans="1:1" x14ac:dyDescent="0.25">
      <c r="A151" s="8" t="s">
        <v>16</v>
      </c>
    </row>
    <row r="152" spans="1:1" x14ac:dyDescent="0.25">
      <c r="A152" s="4" t="s">
        <v>8</v>
      </c>
    </row>
    <row r="153" spans="1:1" x14ac:dyDescent="0.25">
      <c r="A153" s="8" t="s">
        <v>11</v>
      </c>
    </row>
    <row r="154" spans="1:1" x14ac:dyDescent="0.25">
      <c r="A154" s="4" t="s">
        <v>23</v>
      </c>
    </row>
    <row r="155" spans="1:1" x14ac:dyDescent="0.25">
      <c r="A155" s="8" t="s">
        <v>5</v>
      </c>
    </row>
    <row r="156" spans="1:1" x14ac:dyDescent="0.25">
      <c r="A156" s="4" t="s">
        <v>23</v>
      </c>
    </row>
    <row r="157" spans="1:1" x14ac:dyDescent="0.25">
      <c r="A157" s="8" t="s">
        <v>16</v>
      </c>
    </row>
    <row r="158" spans="1:1" x14ac:dyDescent="0.25">
      <c r="A158" s="4" t="s">
        <v>25</v>
      </c>
    </row>
    <row r="159" spans="1:1" x14ac:dyDescent="0.25">
      <c r="A159" s="8" t="s">
        <v>16</v>
      </c>
    </row>
    <row r="160" spans="1:1" x14ac:dyDescent="0.25">
      <c r="A160" s="4" t="s">
        <v>27</v>
      </c>
    </row>
    <row r="161" spans="1:1" x14ac:dyDescent="0.25">
      <c r="A161" s="8" t="s">
        <v>11</v>
      </c>
    </row>
    <row r="162" spans="1:1" x14ac:dyDescent="0.25">
      <c r="A162" s="4" t="s">
        <v>26</v>
      </c>
    </row>
    <row r="163" spans="1:1" x14ac:dyDescent="0.25">
      <c r="A163" s="8" t="s">
        <v>5</v>
      </c>
    </row>
    <row r="164" spans="1:1" x14ac:dyDescent="0.25">
      <c r="A164" s="4" t="s">
        <v>5</v>
      </c>
    </row>
    <row r="165" spans="1:1" x14ac:dyDescent="0.25">
      <c r="A165" s="8" t="s">
        <v>23</v>
      </c>
    </row>
    <row r="166" spans="1:1" x14ac:dyDescent="0.25">
      <c r="A166" s="4" t="s">
        <v>5</v>
      </c>
    </row>
    <row r="167" spans="1:1" x14ac:dyDescent="0.25">
      <c r="A167" s="8" t="s">
        <v>35</v>
      </c>
    </row>
    <row r="168" spans="1:1" x14ac:dyDescent="0.25">
      <c r="A168" s="4" t="s">
        <v>23</v>
      </c>
    </row>
    <row r="169" spans="1:1" x14ac:dyDescent="0.25">
      <c r="A169" s="8" t="s">
        <v>5</v>
      </c>
    </row>
    <row r="170" spans="1:1" x14ac:dyDescent="0.25">
      <c r="A170" s="4" t="s">
        <v>27</v>
      </c>
    </row>
    <row r="171" spans="1:1" x14ac:dyDescent="0.25">
      <c r="A171" s="8" t="s">
        <v>27</v>
      </c>
    </row>
    <row r="172" spans="1:1" x14ac:dyDescent="0.25">
      <c r="A172" s="4" t="s">
        <v>23</v>
      </c>
    </row>
    <row r="173" spans="1:1" x14ac:dyDescent="0.25">
      <c r="A173" s="8" t="s">
        <v>25</v>
      </c>
    </row>
    <row r="174" spans="1:1" x14ac:dyDescent="0.25">
      <c r="A174" s="4" t="s">
        <v>35</v>
      </c>
    </row>
    <row r="175" spans="1:1" x14ac:dyDescent="0.25">
      <c r="A175" s="8" t="s">
        <v>8</v>
      </c>
    </row>
    <row r="176" spans="1:1" x14ac:dyDescent="0.25">
      <c r="A176" s="4" t="s">
        <v>26</v>
      </c>
    </row>
    <row r="177" spans="1:1" x14ac:dyDescent="0.25">
      <c r="A177" s="8" t="s">
        <v>13</v>
      </c>
    </row>
    <row r="178" spans="1:1" x14ac:dyDescent="0.25">
      <c r="A178" s="4" t="s">
        <v>5</v>
      </c>
    </row>
    <row r="179" spans="1:1" x14ac:dyDescent="0.25">
      <c r="A179" s="8" t="s">
        <v>16</v>
      </c>
    </row>
    <row r="180" spans="1:1" x14ac:dyDescent="0.25">
      <c r="A180" s="4" t="s">
        <v>8</v>
      </c>
    </row>
    <row r="181" spans="1:1" x14ac:dyDescent="0.25">
      <c r="A181" s="8" t="s">
        <v>11</v>
      </c>
    </row>
    <row r="182" spans="1:1" x14ac:dyDescent="0.25">
      <c r="A182" s="4" t="s">
        <v>16</v>
      </c>
    </row>
    <row r="183" spans="1:1" x14ac:dyDescent="0.25">
      <c r="A183" s="8" t="s">
        <v>35</v>
      </c>
    </row>
    <row r="184" spans="1:1" x14ac:dyDescent="0.25">
      <c r="A184" s="4" t="s">
        <v>13</v>
      </c>
    </row>
    <row r="185" spans="1:1" x14ac:dyDescent="0.25">
      <c r="A185" s="8" t="s">
        <v>27</v>
      </c>
    </row>
    <row r="186" spans="1:1" x14ac:dyDescent="0.25">
      <c r="A186" s="4" t="s">
        <v>35</v>
      </c>
    </row>
    <row r="187" spans="1:1" x14ac:dyDescent="0.25">
      <c r="A187" s="8" t="s">
        <v>27</v>
      </c>
    </row>
    <row r="188" spans="1:1" x14ac:dyDescent="0.25">
      <c r="A188" s="4" t="s">
        <v>8</v>
      </c>
    </row>
    <row r="189" spans="1:1" x14ac:dyDescent="0.25">
      <c r="A189" s="8" t="s">
        <v>5</v>
      </c>
    </row>
    <row r="190" spans="1:1" x14ac:dyDescent="0.25">
      <c r="A190" s="4" t="s">
        <v>16</v>
      </c>
    </row>
    <row r="191" spans="1:1" x14ac:dyDescent="0.25">
      <c r="A191" s="8" t="s">
        <v>25</v>
      </c>
    </row>
    <row r="192" spans="1:1" x14ac:dyDescent="0.25">
      <c r="A192" s="4" t="s">
        <v>11</v>
      </c>
    </row>
    <row r="193" spans="1:1" x14ac:dyDescent="0.25">
      <c r="A193" s="8" t="s">
        <v>8</v>
      </c>
    </row>
    <row r="194" spans="1:1" x14ac:dyDescent="0.25">
      <c r="A194" s="4" t="s">
        <v>23</v>
      </c>
    </row>
    <row r="195" spans="1:1" x14ac:dyDescent="0.25">
      <c r="A195" s="8" t="s">
        <v>27</v>
      </c>
    </row>
    <row r="196" spans="1:1" x14ac:dyDescent="0.25">
      <c r="A196" s="4" t="s">
        <v>16</v>
      </c>
    </row>
    <row r="197" spans="1:1" x14ac:dyDescent="0.25">
      <c r="A197" s="8" t="s">
        <v>11</v>
      </c>
    </row>
    <row r="198" spans="1:1" x14ac:dyDescent="0.25">
      <c r="A198" s="4" t="s">
        <v>11</v>
      </c>
    </row>
    <row r="199" spans="1:1" x14ac:dyDescent="0.25">
      <c r="A199" s="8" t="s">
        <v>8</v>
      </c>
    </row>
    <row r="200" spans="1:1" x14ac:dyDescent="0.25">
      <c r="A200" s="4" t="s">
        <v>5</v>
      </c>
    </row>
    <row r="201" spans="1:1" x14ac:dyDescent="0.25">
      <c r="A201" s="8" t="s">
        <v>5</v>
      </c>
    </row>
    <row r="202" spans="1:1" x14ac:dyDescent="0.25">
      <c r="A202" s="4" t="s">
        <v>13</v>
      </c>
    </row>
    <row r="203" spans="1:1" x14ac:dyDescent="0.25">
      <c r="A203" s="8" t="s">
        <v>13</v>
      </c>
    </row>
    <row r="204" spans="1:1" x14ac:dyDescent="0.25">
      <c r="A204" s="4" t="s">
        <v>25</v>
      </c>
    </row>
    <row r="205" spans="1:1" x14ac:dyDescent="0.25">
      <c r="A205" s="8" t="s">
        <v>5</v>
      </c>
    </row>
    <row r="206" spans="1:1" x14ac:dyDescent="0.25">
      <c r="A206" s="4" t="s">
        <v>26</v>
      </c>
    </row>
    <row r="207" spans="1:1" x14ac:dyDescent="0.25">
      <c r="A207" s="8" t="s">
        <v>23</v>
      </c>
    </row>
    <row r="208" spans="1:1" x14ac:dyDescent="0.25">
      <c r="A208" s="4" t="s">
        <v>25</v>
      </c>
    </row>
    <row r="209" spans="1:1" x14ac:dyDescent="0.25">
      <c r="A209" s="8" t="s">
        <v>11</v>
      </c>
    </row>
    <row r="210" spans="1:1" x14ac:dyDescent="0.25">
      <c r="A210" s="4" t="s">
        <v>23</v>
      </c>
    </row>
    <row r="211" spans="1:1" x14ac:dyDescent="0.25">
      <c r="A211" s="8" t="s">
        <v>16</v>
      </c>
    </row>
    <row r="212" spans="1:1" x14ac:dyDescent="0.25">
      <c r="A212" s="4" t="s">
        <v>13</v>
      </c>
    </row>
    <row r="213" spans="1:1" x14ac:dyDescent="0.25">
      <c r="A213" s="8" t="s">
        <v>23</v>
      </c>
    </row>
    <row r="214" spans="1:1" x14ac:dyDescent="0.25">
      <c r="A214" s="4" t="s">
        <v>11</v>
      </c>
    </row>
    <row r="215" spans="1:1" x14ac:dyDescent="0.25">
      <c r="A215" s="8" t="s">
        <v>25</v>
      </c>
    </row>
    <row r="216" spans="1:1" x14ac:dyDescent="0.25">
      <c r="A216" s="4" t="s">
        <v>11</v>
      </c>
    </row>
    <row r="217" spans="1:1" x14ac:dyDescent="0.25">
      <c r="A217" s="8" t="s">
        <v>35</v>
      </c>
    </row>
    <row r="218" spans="1:1" x14ac:dyDescent="0.25">
      <c r="A218" s="4" t="s">
        <v>26</v>
      </c>
    </row>
    <row r="219" spans="1:1" x14ac:dyDescent="0.25">
      <c r="A219" s="8" t="s">
        <v>23</v>
      </c>
    </row>
    <row r="220" spans="1:1" x14ac:dyDescent="0.25">
      <c r="A220" s="4" t="s">
        <v>25</v>
      </c>
    </row>
    <row r="221" spans="1:1" x14ac:dyDescent="0.25">
      <c r="A221" s="8" t="s">
        <v>16</v>
      </c>
    </row>
    <row r="222" spans="1:1" x14ac:dyDescent="0.25">
      <c r="A222" s="4" t="s">
        <v>11</v>
      </c>
    </row>
    <row r="223" spans="1:1" x14ac:dyDescent="0.25">
      <c r="A223" s="8" t="s">
        <v>23</v>
      </c>
    </row>
    <row r="224" spans="1:1" x14ac:dyDescent="0.25">
      <c r="A224" s="4" t="s">
        <v>13</v>
      </c>
    </row>
    <row r="225" spans="1:1" x14ac:dyDescent="0.25">
      <c r="A225" s="8" t="s">
        <v>26</v>
      </c>
    </row>
    <row r="226" spans="1:1" x14ac:dyDescent="0.25">
      <c r="A226" s="4" t="s">
        <v>11</v>
      </c>
    </row>
    <row r="227" spans="1:1" x14ac:dyDescent="0.25">
      <c r="A227" s="8" t="s">
        <v>27</v>
      </c>
    </row>
    <row r="228" spans="1:1" x14ac:dyDescent="0.25">
      <c r="A228" s="4" t="s">
        <v>11</v>
      </c>
    </row>
    <row r="229" spans="1:1" x14ac:dyDescent="0.25">
      <c r="A229" s="8" t="s">
        <v>11</v>
      </c>
    </row>
    <row r="230" spans="1:1" x14ac:dyDescent="0.25">
      <c r="A230" s="4" t="s">
        <v>13</v>
      </c>
    </row>
    <row r="231" spans="1:1" x14ac:dyDescent="0.25">
      <c r="A231" s="8" t="s">
        <v>35</v>
      </c>
    </row>
    <row r="232" spans="1:1" x14ac:dyDescent="0.25">
      <c r="A232" s="4" t="s">
        <v>25</v>
      </c>
    </row>
    <row r="233" spans="1:1" x14ac:dyDescent="0.25">
      <c r="A233" s="8" t="s">
        <v>25</v>
      </c>
    </row>
    <row r="234" spans="1:1" x14ac:dyDescent="0.25">
      <c r="A234" s="4" t="s">
        <v>8</v>
      </c>
    </row>
    <row r="235" spans="1:1" x14ac:dyDescent="0.25">
      <c r="A235" s="8" t="s">
        <v>16</v>
      </c>
    </row>
    <row r="236" spans="1:1" x14ac:dyDescent="0.25">
      <c r="A236" s="4" t="s">
        <v>5</v>
      </c>
    </row>
    <row r="237" spans="1:1" x14ac:dyDescent="0.25">
      <c r="A237" s="8" t="s">
        <v>5</v>
      </c>
    </row>
    <row r="238" spans="1:1" x14ac:dyDescent="0.25">
      <c r="A238" s="4" t="s">
        <v>25</v>
      </c>
    </row>
    <row r="239" spans="1:1" x14ac:dyDescent="0.25">
      <c r="A239" s="8" t="s">
        <v>5</v>
      </c>
    </row>
    <row r="240" spans="1:1" x14ac:dyDescent="0.25">
      <c r="A240" s="4" t="s">
        <v>16</v>
      </c>
    </row>
    <row r="241" spans="1:1" x14ac:dyDescent="0.25">
      <c r="A241" s="8" t="s">
        <v>27</v>
      </c>
    </row>
    <row r="242" spans="1:1" x14ac:dyDescent="0.25">
      <c r="A242" s="4" t="s">
        <v>5</v>
      </c>
    </row>
    <row r="243" spans="1:1" x14ac:dyDescent="0.25">
      <c r="A243" s="8" t="s">
        <v>35</v>
      </c>
    </row>
    <row r="244" spans="1:1" x14ac:dyDescent="0.25">
      <c r="A244" s="4" t="s">
        <v>8</v>
      </c>
    </row>
    <row r="245" spans="1:1" x14ac:dyDescent="0.25">
      <c r="A245" s="8" t="s">
        <v>11</v>
      </c>
    </row>
    <row r="246" spans="1:1" x14ac:dyDescent="0.25">
      <c r="A246" s="4" t="s">
        <v>11</v>
      </c>
    </row>
    <row r="247" spans="1:1" x14ac:dyDescent="0.25">
      <c r="A247" s="8" t="s">
        <v>35</v>
      </c>
    </row>
    <row r="248" spans="1:1" x14ac:dyDescent="0.25">
      <c r="A248" s="4" t="s">
        <v>8</v>
      </c>
    </row>
    <row r="249" spans="1:1" x14ac:dyDescent="0.25">
      <c r="A249" s="8" t="s">
        <v>35</v>
      </c>
    </row>
    <row r="250" spans="1:1" x14ac:dyDescent="0.25">
      <c r="A250" s="4" t="s">
        <v>16</v>
      </c>
    </row>
    <row r="251" spans="1:1" x14ac:dyDescent="0.25">
      <c r="A251" s="8" t="s">
        <v>26</v>
      </c>
    </row>
    <row r="252" spans="1:1" x14ac:dyDescent="0.25">
      <c r="A252" s="4" t="s">
        <v>23</v>
      </c>
    </row>
    <row r="253" spans="1:1" x14ac:dyDescent="0.25">
      <c r="A253" s="8" t="s">
        <v>35</v>
      </c>
    </row>
    <row r="254" spans="1:1" x14ac:dyDescent="0.25">
      <c r="A254" s="4" t="s">
        <v>5</v>
      </c>
    </row>
    <row r="255" spans="1:1" x14ac:dyDescent="0.25">
      <c r="A255" s="8" t="s">
        <v>16</v>
      </c>
    </row>
    <row r="256" spans="1:1" x14ac:dyDescent="0.25">
      <c r="A256" s="4" t="s">
        <v>5</v>
      </c>
    </row>
    <row r="257" spans="1:1" x14ac:dyDescent="0.25">
      <c r="A257" s="8" t="s">
        <v>25</v>
      </c>
    </row>
    <row r="258" spans="1:1" x14ac:dyDescent="0.25">
      <c r="A258" s="4" t="s">
        <v>5</v>
      </c>
    </row>
    <row r="259" spans="1:1" x14ac:dyDescent="0.25">
      <c r="A259" s="8" t="s">
        <v>26</v>
      </c>
    </row>
    <row r="260" spans="1:1" x14ac:dyDescent="0.25">
      <c r="A260" s="4" t="s">
        <v>25</v>
      </c>
    </row>
    <row r="261" spans="1:1" x14ac:dyDescent="0.25">
      <c r="A261" s="8" t="s">
        <v>8</v>
      </c>
    </row>
    <row r="262" spans="1:1" x14ac:dyDescent="0.25">
      <c r="A262" s="4" t="s">
        <v>23</v>
      </c>
    </row>
    <row r="263" spans="1:1" x14ac:dyDescent="0.25">
      <c r="A263" s="8" t="s">
        <v>27</v>
      </c>
    </row>
    <row r="264" spans="1:1" x14ac:dyDescent="0.25">
      <c r="A264" s="4" t="s">
        <v>8</v>
      </c>
    </row>
    <row r="265" spans="1:1" x14ac:dyDescent="0.25">
      <c r="A265" s="8" t="s">
        <v>27</v>
      </c>
    </row>
    <row r="266" spans="1:1" x14ac:dyDescent="0.25">
      <c r="A266" s="4" t="s">
        <v>13</v>
      </c>
    </row>
    <row r="267" spans="1:1" x14ac:dyDescent="0.25">
      <c r="A267" s="8" t="s">
        <v>5</v>
      </c>
    </row>
    <row r="268" spans="1:1" x14ac:dyDescent="0.25">
      <c r="A268" s="4" t="s">
        <v>23</v>
      </c>
    </row>
    <row r="269" spans="1:1" x14ac:dyDescent="0.25">
      <c r="A269" s="8" t="s">
        <v>5</v>
      </c>
    </row>
    <row r="270" spans="1:1" x14ac:dyDescent="0.25">
      <c r="A270" s="4" t="s">
        <v>16</v>
      </c>
    </row>
    <row r="271" spans="1:1" x14ac:dyDescent="0.25">
      <c r="A271" s="8" t="s">
        <v>8</v>
      </c>
    </row>
    <row r="272" spans="1:1" x14ac:dyDescent="0.25">
      <c r="A272" s="4" t="s">
        <v>26</v>
      </c>
    </row>
    <row r="273" spans="1:1" x14ac:dyDescent="0.25">
      <c r="A273" s="8" t="s">
        <v>5</v>
      </c>
    </row>
    <row r="274" spans="1:1" x14ac:dyDescent="0.25">
      <c r="A274" s="4" t="s">
        <v>16</v>
      </c>
    </row>
    <row r="275" spans="1:1" x14ac:dyDescent="0.25">
      <c r="A275" s="8" t="s">
        <v>27</v>
      </c>
    </row>
    <row r="276" spans="1:1" x14ac:dyDescent="0.25">
      <c r="A276" s="4" t="s">
        <v>27</v>
      </c>
    </row>
    <row r="277" spans="1:1" x14ac:dyDescent="0.25">
      <c r="A277" s="8" t="s">
        <v>26</v>
      </c>
    </row>
    <row r="278" spans="1:1" x14ac:dyDescent="0.25">
      <c r="A278" s="4" t="s">
        <v>16</v>
      </c>
    </row>
    <row r="279" spans="1:1" x14ac:dyDescent="0.25">
      <c r="A279" s="8" t="s">
        <v>8</v>
      </c>
    </row>
    <row r="280" spans="1:1" x14ac:dyDescent="0.25">
      <c r="A280" s="4" t="s">
        <v>25</v>
      </c>
    </row>
    <row r="281" spans="1:1" x14ac:dyDescent="0.25">
      <c r="A281" s="8" t="s">
        <v>26</v>
      </c>
    </row>
    <row r="282" spans="1:1" x14ac:dyDescent="0.25">
      <c r="A282" s="4" t="s">
        <v>26</v>
      </c>
    </row>
    <row r="283" spans="1:1" x14ac:dyDescent="0.25">
      <c r="A283" s="8" t="s">
        <v>13</v>
      </c>
    </row>
    <row r="284" spans="1:1" x14ac:dyDescent="0.25">
      <c r="A284" s="4" t="s">
        <v>16</v>
      </c>
    </row>
    <row r="285" spans="1:1" x14ac:dyDescent="0.25">
      <c r="A285" s="8" t="s">
        <v>25</v>
      </c>
    </row>
    <row r="286" spans="1:1" x14ac:dyDescent="0.25">
      <c r="A286" s="4" t="s">
        <v>35</v>
      </c>
    </row>
    <row r="287" spans="1:1" x14ac:dyDescent="0.25">
      <c r="A287" s="8" t="s">
        <v>5</v>
      </c>
    </row>
    <row r="288" spans="1:1" x14ac:dyDescent="0.25">
      <c r="A288" s="4" t="s">
        <v>16</v>
      </c>
    </row>
    <row r="289" spans="1:1" x14ac:dyDescent="0.25">
      <c r="A289" s="8" t="s">
        <v>35</v>
      </c>
    </row>
    <row r="290" spans="1:1" x14ac:dyDescent="0.25">
      <c r="A290" s="4" t="s">
        <v>23</v>
      </c>
    </row>
    <row r="291" spans="1:1" x14ac:dyDescent="0.25">
      <c r="A291" s="8" t="s">
        <v>27</v>
      </c>
    </row>
    <row r="292" spans="1:1" x14ac:dyDescent="0.25">
      <c r="A292" s="4" t="s">
        <v>26</v>
      </c>
    </row>
    <row r="293" spans="1:1" x14ac:dyDescent="0.25">
      <c r="A293" s="8" t="s">
        <v>11</v>
      </c>
    </row>
    <row r="294" spans="1:1" x14ac:dyDescent="0.25">
      <c r="A294" s="4" t="s">
        <v>11</v>
      </c>
    </row>
    <row r="295" spans="1:1" x14ac:dyDescent="0.25">
      <c r="A295" s="8" t="s">
        <v>23</v>
      </c>
    </row>
    <row r="296" spans="1:1" x14ac:dyDescent="0.25">
      <c r="A296" s="4" t="s">
        <v>23</v>
      </c>
    </row>
    <row r="297" spans="1:1" x14ac:dyDescent="0.25">
      <c r="A297" s="8" t="s">
        <v>27</v>
      </c>
    </row>
    <row r="298" spans="1:1" x14ac:dyDescent="0.25">
      <c r="A298" s="4" t="s">
        <v>27</v>
      </c>
    </row>
    <row r="299" spans="1:1" x14ac:dyDescent="0.25">
      <c r="A299" s="8" t="s">
        <v>26</v>
      </c>
    </row>
    <row r="300" spans="1:1" x14ac:dyDescent="0.25">
      <c r="A300" s="4" t="s">
        <v>13</v>
      </c>
    </row>
    <row r="301" spans="1:1" x14ac:dyDescent="0.25">
      <c r="A301" s="8" t="s">
        <v>11</v>
      </c>
    </row>
  </sheetData>
  <hyperlinks>
    <hyperlink ref="C4" location="'1'!A1" display="Quick statistics" xr:uid="{5E19AE39-6E85-4718-BC88-43A56E68D914}"/>
    <hyperlink ref="C5" location="'2'!A1" display="Exploratory Data Analysis (EDA) with CF" xr:uid="{7CEC5F5E-BADF-4519-86BF-3EA015E5D025}"/>
    <hyperlink ref="C6" location="'3'!A1" display="Sales by country (with formulas)" xr:uid="{79B6D2F8-533B-40CE-AA92-8F304825D43E}"/>
    <hyperlink ref="C7" location="'4'!A1" display="Sales by country (with pivots)" xr:uid="{F0686C6F-6516-48EF-8980-4D5460BC3C1A}"/>
    <hyperlink ref="C8" location="'5'!A1" display="Top 5 products by $ per unit" xr:uid="{1D09233E-45F8-42F8-983A-FFC1A7BF5F1D}"/>
    <hyperlink ref="C9" location="'6'!A1" display="Are there any anomalies in the data?" xr:uid="{9973FED2-0E1B-48D2-BBF3-DE41B3F7302B}"/>
    <hyperlink ref="C10" location="'7'!A1" display="Best Sales person by country" xr:uid="{B3F30107-3E27-4A53-8394-363373B1D961}"/>
    <hyperlink ref="C11" location="'8'!A1" display="Profits by product (using products table) - See column Y" xr:uid="{6FE68373-9BA7-4DA9-AD06-4BB58F1428FD}"/>
    <hyperlink ref="C12" location="'9'!A1" display="Dynamic country-level Sales Report" xr:uid="{A8B50B40-E68D-40CF-A187-F78A1E92FEE8}"/>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8AE34-266B-4F4C-ACC6-E8A42D6E07FF}">
  <dimension ref="A1:C14"/>
  <sheetViews>
    <sheetView workbookViewId="0">
      <selection activeCell="C11" sqref="C11"/>
    </sheetView>
  </sheetViews>
  <sheetFormatPr defaultRowHeight="15" x14ac:dyDescent="0.25"/>
  <cols>
    <col min="2" max="2" width="15.85546875" bestFit="1" customWidth="1"/>
    <col min="3" max="3" width="16.42578125" bestFit="1" customWidth="1"/>
    <col min="4" max="4" width="12.28515625" bestFit="1" customWidth="1"/>
  </cols>
  <sheetData>
    <row r="1" spans="1:3" x14ac:dyDescent="0.25">
      <c r="A1" s="15">
        <v>5</v>
      </c>
      <c r="B1" s="16" t="s">
        <v>50</v>
      </c>
    </row>
    <row r="2" spans="1:3" x14ac:dyDescent="0.25">
      <c r="A2" s="40"/>
    </row>
    <row r="3" spans="1:3" x14ac:dyDescent="0.25">
      <c r="A3" s="40"/>
      <c r="B3" s="41" t="s">
        <v>83</v>
      </c>
    </row>
    <row r="4" spans="1:3" x14ac:dyDescent="0.25">
      <c r="A4" s="40"/>
    </row>
    <row r="5" spans="1:3" x14ac:dyDescent="0.25">
      <c r="A5" s="40"/>
    </row>
    <row r="6" spans="1:3" x14ac:dyDescent="0.25">
      <c r="A6" s="40"/>
    </row>
    <row r="8" spans="1:3" x14ac:dyDescent="0.25">
      <c r="B8" s="24" t="s">
        <v>69</v>
      </c>
      <c r="C8" t="s">
        <v>68</v>
      </c>
    </row>
    <row r="9" spans="1:3" x14ac:dyDescent="0.25">
      <c r="B9" s="25" t="s">
        <v>22</v>
      </c>
      <c r="C9" s="26">
        <v>3081.2402604283457</v>
      </c>
    </row>
    <row r="10" spans="1:3" x14ac:dyDescent="0.25">
      <c r="B10" s="25" t="s">
        <v>15</v>
      </c>
      <c r="C10" s="26">
        <v>2737.4904927659941</v>
      </c>
    </row>
    <row r="11" spans="1:3" x14ac:dyDescent="0.25">
      <c r="B11" s="25" t="s">
        <v>12</v>
      </c>
      <c r="C11" s="26">
        <v>1716.865962139103</v>
      </c>
    </row>
    <row r="12" spans="1:3" x14ac:dyDescent="0.25">
      <c r="B12" s="25" t="s">
        <v>29</v>
      </c>
      <c r="C12" s="26">
        <v>1583.670451568958</v>
      </c>
    </row>
    <row r="13" spans="1:3" x14ac:dyDescent="0.25">
      <c r="B13" s="25" t="s">
        <v>37</v>
      </c>
      <c r="C13" s="26">
        <v>1519.0153185161737</v>
      </c>
    </row>
    <row r="14" spans="1:3" x14ac:dyDescent="0.25">
      <c r="B14" s="25" t="s">
        <v>57</v>
      </c>
      <c r="C14" s="26">
        <v>10638.282485418575</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CD93F-1517-43C1-98B6-8943994C743C}">
  <dimension ref="A1:F12"/>
  <sheetViews>
    <sheetView workbookViewId="0">
      <selection activeCell="G17" sqref="G17"/>
    </sheetView>
  </sheetViews>
  <sheetFormatPr defaultRowHeight="15" x14ac:dyDescent="0.25"/>
  <cols>
    <col min="2" max="2" width="16.140625" customWidth="1"/>
    <col min="3" max="3" width="10.5703125" customWidth="1"/>
  </cols>
  <sheetData>
    <row r="1" spans="1:6" x14ac:dyDescent="0.25">
      <c r="A1" s="15">
        <v>6</v>
      </c>
      <c r="B1" s="16" t="s">
        <v>51</v>
      </c>
    </row>
    <row r="3" spans="1:6" x14ac:dyDescent="0.25">
      <c r="B3" t="s">
        <v>71</v>
      </c>
    </row>
    <row r="4" spans="1:6" x14ac:dyDescent="0.25">
      <c r="B4" t="s">
        <v>72</v>
      </c>
    </row>
    <row r="6" spans="1:6" x14ac:dyDescent="0.25">
      <c r="B6" s="1" t="s">
        <v>0</v>
      </c>
      <c r="C6" s="2" t="s">
        <v>1</v>
      </c>
      <c r="D6" s="2" t="s">
        <v>2</v>
      </c>
      <c r="E6" s="3" t="s">
        <v>3</v>
      </c>
      <c r="F6" s="31" t="s">
        <v>4</v>
      </c>
    </row>
    <row r="7" spans="1:6" x14ac:dyDescent="0.25">
      <c r="B7" s="8" t="s">
        <v>27</v>
      </c>
      <c r="C7" s="9" t="s">
        <v>30</v>
      </c>
      <c r="D7" s="9" t="s">
        <v>43</v>
      </c>
      <c r="E7" s="10">
        <v>2212</v>
      </c>
      <c r="F7" s="32">
        <v>117</v>
      </c>
    </row>
    <row r="10" spans="1:6" x14ac:dyDescent="0.25">
      <c r="B10" t="s">
        <v>85</v>
      </c>
    </row>
    <row r="11" spans="1:6" x14ac:dyDescent="0.25">
      <c r="B11" s="1" t="s">
        <v>0</v>
      </c>
      <c r="C11" s="2" t="s">
        <v>1</v>
      </c>
      <c r="D11" s="2" t="s">
        <v>2</v>
      </c>
      <c r="E11" s="3" t="s">
        <v>3</v>
      </c>
      <c r="F11" s="31" t="s">
        <v>4</v>
      </c>
    </row>
    <row r="12" spans="1:6" x14ac:dyDescent="0.25">
      <c r="B12" s="8" t="s">
        <v>23</v>
      </c>
      <c r="C12" s="9" t="s">
        <v>6</v>
      </c>
      <c r="D12" s="9" t="s">
        <v>42</v>
      </c>
      <c r="E12" s="10">
        <v>5306</v>
      </c>
      <c r="F12" s="32">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2C609-542C-43EF-B2CC-27B7B9891034}">
  <dimension ref="A1:S77"/>
  <sheetViews>
    <sheetView workbookViewId="0">
      <selection activeCell="J9" sqref="J9"/>
    </sheetView>
  </sheetViews>
  <sheetFormatPr defaultRowHeight="15" x14ac:dyDescent="0.25"/>
  <cols>
    <col min="2" max="2" width="14.85546875" bestFit="1" customWidth="1"/>
    <col min="3" max="3" width="15.42578125" style="22" bestFit="1" customWidth="1"/>
    <col min="4" max="4" width="11" style="22" bestFit="1" customWidth="1"/>
    <col min="5" max="5" width="12.140625" style="22" bestFit="1" customWidth="1"/>
    <col min="6" max="6" width="12.5703125" style="22" customWidth="1"/>
    <col min="7" max="7" width="14" style="22" bestFit="1" customWidth="1"/>
    <col min="8" max="8" width="11.85546875" style="22" bestFit="1" customWidth="1"/>
    <col min="9" max="9" width="16.140625" style="22" bestFit="1" customWidth="1"/>
    <col min="10" max="10" width="12.7109375" style="22" bestFit="1" customWidth="1"/>
    <col min="11" max="11" width="10.85546875" style="22" bestFit="1" customWidth="1"/>
    <col min="12" max="12" width="12.42578125" style="22" bestFit="1" customWidth="1"/>
    <col min="13" max="13" width="13.5703125" bestFit="1" customWidth="1"/>
  </cols>
  <sheetData>
    <row r="1" spans="1:19" x14ac:dyDescent="0.25">
      <c r="A1" s="15">
        <v>7</v>
      </c>
      <c r="B1" s="16" t="s">
        <v>52</v>
      </c>
    </row>
    <row r="3" spans="1:19" x14ac:dyDescent="0.25">
      <c r="B3" s="41" t="s">
        <v>77</v>
      </c>
    </row>
    <row r="6" spans="1:19" x14ac:dyDescent="0.25">
      <c r="B6" s="24" t="s">
        <v>58</v>
      </c>
      <c r="C6" s="24" t="s">
        <v>73</v>
      </c>
      <c r="D6"/>
      <c r="E6"/>
      <c r="F6"/>
      <c r="G6"/>
      <c r="H6"/>
      <c r="I6"/>
      <c r="J6"/>
      <c r="K6"/>
      <c r="L6"/>
      <c r="N6" s="25"/>
      <c r="O6" s="25"/>
      <c r="P6" s="25"/>
      <c r="Q6" s="25"/>
      <c r="R6" s="25"/>
      <c r="S6" s="25"/>
    </row>
    <row r="7" spans="1:19" x14ac:dyDescent="0.25">
      <c r="B7" s="24" t="s">
        <v>63</v>
      </c>
      <c r="C7" t="s">
        <v>26</v>
      </c>
      <c r="D7" t="s">
        <v>8</v>
      </c>
      <c r="E7" t="s">
        <v>13</v>
      </c>
      <c r="F7" t="s">
        <v>23</v>
      </c>
      <c r="G7" t="s">
        <v>16</v>
      </c>
      <c r="H7" t="s">
        <v>25</v>
      </c>
      <c r="I7" t="s">
        <v>27</v>
      </c>
      <c r="J7" t="s">
        <v>11</v>
      </c>
      <c r="K7" t="s">
        <v>35</v>
      </c>
      <c r="L7" t="s">
        <v>5</v>
      </c>
      <c r="M7" t="s">
        <v>57</v>
      </c>
    </row>
    <row r="8" spans="1:19" x14ac:dyDescent="0.25">
      <c r="B8" s="25" t="s">
        <v>20</v>
      </c>
      <c r="C8" s="12">
        <v>18928</v>
      </c>
      <c r="D8" s="12">
        <v>15141</v>
      </c>
      <c r="E8" s="12">
        <v>6069</v>
      </c>
      <c r="F8" s="12">
        <v>18865</v>
      </c>
      <c r="G8" s="12">
        <v>15820</v>
      </c>
      <c r="H8" s="12">
        <v>25221</v>
      </c>
      <c r="I8" s="12">
        <v>8841</v>
      </c>
      <c r="J8" s="12">
        <v>24983</v>
      </c>
      <c r="K8" s="12">
        <v>14714</v>
      </c>
      <c r="L8" s="12">
        <v>20097</v>
      </c>
      <c r="M8" s="12">
        <v>168679</v>
      </c>
    </row>
    <row r="9" spans="1:19" x14ac:dyDescent="0.25">
      <c r="B9" s="25" t="s">
        <v>14</v>
      </c>
      <c r="C9" s="12">
        <v>23709</v>
      </c>
      <c r="D9" s="12">
        <v>5019</v>
      </c>
      <c r="E9" s="12">
        <v>39242</v>
      </c>
      <c r="F9" s="12">
        <v>21931</v>
      </c>
      <c r="G9" s="12">
        <v>27377</v>
      </c>
      <c r="H9" s="12">
        <v>39620</v>
      </c>
      <c r="I9" s="12">
        <v>18564</v>
      </c>
      <c r="J9" s="12">
        <v>25669</v>
      </c>
      <c r="K9" s="12">
        <v>13797</v>
      </c>
      <c r="L9" s="12">
        <v>23016</v>
      </c>
      <c r="M9" s="12">
        <v>237944</v>
      </c>
    </row>
    <row r="10" spans="1:19" x14ac:dyDescent="0.25">
      <c r="B10" s="25" t="s">
        <v>30</v>
      </c>
      <c r="C10" s="12">
        <v>7763</v>
      </c>
      <c r="D10" s="12">
        <v>5516</v>
      </c>
      <c r="E10" s="12">
        <v>15855</v>
      </c>
      <c r="F10" s="12">
        <v>31661</v>
      </c>
      <c r="G10" s="12">
        <v>33670</v>
      </c>
      <c r="H10" s="12">
        <v>41559</v>
      </c>
      <c r="I10" s="12">
        <v>35847</v>
      </c>
      <c r="J10" s="12">
        <v>39424</v>
      </c>
      <c r="K10" s="12">
        <v>16527</v>
      </c>
      <c r="L10" s="12">
        <v>24647</v>
      </c>
      <c r="M10" s="12">
        <v>252469</v>
      </c>
    </row>
    <row r="11" spans="1:19" x14ac:dyDescent="0.25">
      <c r="B11" s="25" t="s">
        <v>6</v>
      </c>
      <c r="C11" s="12">
        <v>25655</v>
      </c>
      <c r="D11" s="12">
        <v>20125</v>
      </c>
      <c r="E11" s="12">
        <v>17283</v>
      </c>
      <c r="F11" s="12">
        <v>43568</v>
      </c>
      <c r="G11" s="12">
        <v>26985</v>
      </c>
      <c r="H11" s="12">
        <v>14504</v>
      </c>
      <c r="I11" s="12">
        <v>16821</v>
      </c>
      <c r="J11" s="12">
        <v>21434</v>
      </c>
      <c r="K11" s="12">
        <v>7987</v>
      </c>
      <c r="L11" s="12">
        <v>24451</v>
      </c>
      <c r="M11" s="12">
        <v>218813</v>
      </c>
    </row>
    <row r="12" spans="1:19" x14ac:dyDescent="0.25">
      <c r="B12" s="25" t="s">
        <v>17</v>
      </c>
      <c r="C12" s="12">
        <v>45752</v>
      </c>
      <c r="D12" s="12">
        <v>27132</v>
      </c>
      <c r="E12" s="12">
        <v>3976</v>
      </c>
      <c r="F12" s="12">
        <v>5404</v>
      </c>
      <c r="G12" s="12">
        <v>15827</v>
      </c>
      <c r="H12" s="12">
        <v>16548</v>
      </c>
      <c r="I12" s="12">
        <v>10269</v>
      </c>
      <c r="J12" s="12">
        <v>9751</v>
      </c>
      <c r="K12" s="12">
        <v>17808</v>
      </c>
      <c r="L12" s="12">
        <v>21063</v>
      </c>
      <c r="M12" s="12">
        <v>173530</v>
      </c>
    </row>
    <row r="13" spans="1:19" x14ac:dyDescent="0.25">
      <c r="B13" s="25" t="s">
        <v>9</v>
      </c>
      <c r="C13" s="12">
        <v>2142</v>
      </c>
      <c r="D13" s="12">
        <v>25151</v>
      </c>
      <c r="E13" s="12">
        <v>15785</v>
      </c>
      <c r="F13" s="12">
        <v>28546</v>
      </c>
      <c r="G13" s="12">
        <v>11018</v>
      </c>
      <c r="H13" s="12">
        <v>28273</v>
      </c>
      <c r="I13" s="12">
        <v>16492</v>
      </c>
      <c r="J13" s="12">
        <v>11319</v>
      </c>
      <c r="K13" s="12">
        <v>12383</v>
      </c>
      <c r="L13" s="12">
        <v>38325</v>
      </c>
      <c r="M13" s="12">
        <v>189434</v>
      </c>
    </row>
    <row r="14" spans="1:19" x14ac:dyDescent="0.25">
      <c r="B14" s="25" t="s">
        <v>57</v>
      </c>
      <c r="C14" s="12">
        <v>123949</v>
      </c>
      <c r="D14" s="12">
        <v>98084</v>
      </c>
      <c r="E14" s="12">
        <v>98210</v>
      </c>
      <c r="F14" s="12">
        <v>149975</v>
      </c>
      <c r="G14" s="12">
        <v>130697</v>
      </c>
      <c r="H14" s="12">
        <v>165725</v>
      </c>
      <c r="I14" s="12">
        <v>106834</v>
      </c>
      <c r="J14" s="12">
        <v>132580</v>
      </c>
      <c r="K14" s="12">
        <v>83216</v>
      </c>
      <c r="L14" s="12">
        <v>151599</v>
      </c>
      <c r="M14" s="12">
        <v>1240869</v>
      </c>
    </row>
    <row r="15" spans="1:19" x14ac:dyDescent="0.25">
      <c r="C15"/>
      <c r="D15"/>
      <c r="E15"/>
      <c r="F15"/>
      <c r="G15"/>
      <c r="H15"/>
      <c r="I15"/>
      <c r="J15"/>
      <c r="K15"/>
      <c r="L15"/>
      <c r="M15" s="25"/>
    </row>
    <row r="16" spans="1:19" x14ac:dyDescent="0.25">
      <c r="C16"/>
      <c r="D16"/>
      <c r="E16"/>
      <c r="F16"/>
      <c r="G16"/>
      <c r="H16"/>
      <c r="I16"/>
      <c r="J16"/>
      <c r="K16"/>
      <c r="L16"/>
      <c r="M16" s="25"/>
    </row>
    <row r="17" customFormat="1" x14ac:dyDescent="0.25"/>
    <row r="18" customFormat="1" x14ac:dyDescent="0.25"/>
    <row r="19" customFormat="1" x14ac:dyDescent="0.25"/>
    <row r="20" customFormat="1" x14ac:dyDescent="0.25"/>
    <row r="21" customFormat="1" x14ac:dyDescent="0.25"/>
    <row r="22" customFormat="1" x14ac:dyDescent="0.25"/>
    <row r="23" customFormat="1" x14ac:dyDescent="0.25"/>
    <row r="24" customFormat="1" x14ac:dyDescent="0.25"/>
    <row r="25" customFormat="1" x14ac:dyDescent="0.25"/>
    <row r="26" customFormat="1" x14ac:dyDescent="0.25"/>
    <row r="27" customFormat="1" x14ac:dyDescent="0.25"/>
    <row r="28" customFormat="1" x14ac:dyDescent="0.25"/>
    <row r="29" customFormat="1" x14ac:dyDescent="0.25"/>
    <row r="30" customFormat="1" x14ac:dyDescent="0.25"/>
    <row r="31" customFormat="1" x14ac:dyDescent="0.25"/>
    <row r="32" customFormat="1" x14ac:dyDescent="0.25"/>
    <row r="33" customFormat="1" x14ac:dyDescent="0.25"/>
    <row r="34" customFormat="1" x14ac:dyDescent="0.25"/>
    <row r="35" customFormat="1" x14ac:dyDescent="0.25"/>
    <row r="36" customFormat="1" x14ac:dyDescent="0.25"/>
    <row r="37" customFormat="1" x14ac:dyDescent="0.25"/>
    <row r="38" customFormat="1" x14ac:dyDescent="0.25"/>
    <row r="39" customFormat="1" x14ac:dyDescent="0.25"/>
    <row r="40" customFormat="1" x14ac:dyDescent="0.25"/>
    <row r="41" customFormat="1" x14ac:dyDescent="0.25"/>
    <row r="42" customFormat="1" x14ac:dyDescent="0.25"/>
    <row r="43" customFormat="1" x14ac:dyDescent="0.25"/>
    <row r="44" customFormat="1" x14ac:dyDescent="0.25"/>
    <row r="45" customFormat="1" x14ac:dyDescent="0.25"/>
    <row r="46" customFormat="1" x14ac:dyDescent="0.25"/>
    <row r="47" customFormat="1" x14ac:dyDescent="0.25"/>
    <row r="48" customFormat="1" x14ac:dyDescent="0.25"/>
    <row r="49" customFormat="1" x14ac:dyDescent="0.25"/>
    <row r="50" customFormat="1" x14ac:dyDescent="0.25"/>
    <row r="51" customFormat="1" x14ac:dyDescent="0.25"/>
    <row r="52" customFormat="1" x14ac:dyDescent="0.25"/>
    <row r="53" customFormat="1" x14ac:dyDescent="0.25"/>
    <row r="54" customFormat="1" x14ac:dyDescent="0.25"/>
    <row r="55" customFormat="1" x14ac:dyDescent="0.25"/>
    <row r="56" customFormat="1" x14ac:dyDescent="0.25"/>
    <row r="57" customFormat="1" x14ac:dyDescent="0.25"/>
    <row r="58" customFormat="1" x14ac:dyDescent="0.25"/>
    <row r="59" customFormat="1" x14ac:dyDescent="0.25"/>
    <row r="60" customFormat="1" x14ac:dyDescent="0.25"/>
    <row r="61" customFormat="1" x14ac:dyDescent="0.25"/>
    <row r="62" customFormat="1" x14ac:dyDescent="0.25"/>
    <row r="63" customFormat="1" x14ac:dyDescent="0.25"/>
    <row r="64" customFormat="1" x14ac:dyDescent="0.25"/>
    <row r="65" customFormat="1" x14ac:dyDescent="0.25"/>
    <row r="66" customFormat="1" x14ac:dyDescent="0.25"/>
    <row r="67" customFormat="1" x14ac:dyDescent="0.25"/>
    <row r="68" customFormat="1" x14ac:dyDescent="0.25"/>
    <row r="69" customFormat="1" x14ac:dyDescent="0.25"/>
    <row r="70" customFormat="1" x14ac:dyDescent="0.25"/>
    <row r="71" customFormat="1" x14ac:dyDescent="0.25"/>
    <row r="72" customFormat="1" x14ac:dyDescent="0.25"/>
    <row r="73" customFormat="1" x14ac:dyDescent="0.25"/>
    <row r="74" customFormat="1" x14ac:dyDescent="0.25"/>
    <row r="75" customFormat="1" x14ac:dyDescent="0.25"/>
    <row r="76" customFormat="1" x14ac:dyDescent="0.25"/>
    <row r="77" customFormat="1" x14ac:dyDescent="0.25"/>
  </sheetData>
  <conditionalFormatting pivot="1" sqref="C8:L8">
    <cfRule type="top10" dxfId="9" priority="10" rank="1"/>
  </conditionalFormatting>
  <conditionalFormatting pivot="1" sqref="C9:L9">
    <cfRule type="top10" dxfId="8" priority="9" rank="1"/>
  </conditionalFormatting>
  <conditionalFormatting pivot="1" sqref="C10:L10">
    <cfRule type="top10" dxfId="7" priority="8" rank="1"/>
  </conditionalFormatting>
  <conditionalFormatting pivot="1" sqref="C11:L11">
    <cfRule type="top10" dxfId="6" priority="7" rank="1"/>
  </conditionalFormatting>
  <conditionalFormatting pivot="1" sqref="C12:L12">
    <cfRule type="top10" dxfId="5" priority="6" rank="1"/>
  </conditionalFormatting>
  <conditionalFormatting pivot="1" sqref="C13:L13">
    <cfRule type="top10" dxfId="4" priority="5" rank="1"/>
  </conditionalFormatting>
  <conditionalFormatting pivot="1" sqref="C8:L8">
    <cfRule type="top10" dxfId="3" priority="4" rank="1"/>
  </conditionalFormatting>
  <conditionalFormatting pivot="1" sqref="C9:L9">
    <cfRule type="top10" dxfId="2" priority="3" rank="1"/>
  </conditionalFormatting>
  <conditionalFormatting pivot="1" sqref="C10:L10">
    <cfRule type="top10" dxfId="1" priority="2" rank="1"/>
  </conditionalFormatting>
  <conditionalFormatting pivot="1" sqref="C11:L11">
    <cfRule type="top10" dxfId="0" priority="1" rank="1"/>
  </conditionalFormatting>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0CE41-B075-4032-8D7B-8225501DD093}">
  <dimension ref="A1:K30"/>
  <sheetViews>
    <sheetView topLeftCell="A2" workbookViewId="0">
      <selection activeCell="J7" sqref="J7"/>
    </sheetView>
  </sheetViews>
  <sheetFormatPr defaultRowHeight="15" x14ac:dyDescent="0.25"/>
  <cols>
    <col min="2" max="2" width="21.85546875" bestFit="1" customWidth="1"/>
    <col min="3" max="3" width="12.5703125" bestFit="1" customWidth="1"/>
    <col min="4" max="4" width="14.85546875" bestFit="1" customWidth="1"/>
    <col min="5" max="5" width="14.85546875" customWidth="1"/>
    <col min="6" max="6" width="21.28515625" customWidth="1"/>
    <col min="7" max="8" width="15.140625" customWidth="1"/>
    <col min="9" max="9" width="12.5703125" style="23" customWidth="1"/>
    <col min="10" max="10" width="12.140625" customWidth="1"/>
    <col min="11" max="11" width="10.85546875" bestFit="1" customWidth="1"/>
  </cols>
  <sheetData>
    <row r="1" spans="1:11" x14ac:dyDescent="0.25">
      <c r="A1" s="15">
        <v>8</v>
      </c>
      <c r="B1" s="16" t="s">
        <v>53</v>
      </c>
    </row>
    <row r="2" spans="1:11" x14ac:dyDescent="0.25">
      <c r="A2" s="40"/>
    </row>
    <row r="3" spans="1:11" x14ac:dyDescent="0.25">
      <c r="A3" s="40"/>
      <c r="B3" s="41" t="s">
        <v>84</v>
      </c>
    </row>
    <row r="4" spans="1:11" x14ac:dyDescent="0.25">
      <c r="A4" s="40"/>
      <c r="B4" s="41"/>
    </row>
    <row r="5" spans="1:11" x14ac:dyDescent="0.25">
      <c r="B5" t="s">
        <v>75</v>
      </c>
      <c r="F5" t="s">
        <v>76</v>
      </c>
    </row>
    <row r="6" spans="1:11" x14ac:dyDescent="0.25">
      <c r="B6" s="24" t="s">
        <v>69</v>
      </c>
      <c r="C6" t="s">
        <v>70</v>
      </c>
      <c r="D6" t="s">
        <v>58</v>
      </c>
      <c r="F6" t="s">
        <v>2</v>
      </c>
      <c r="G6" t="s">
        <v>44</v>
      </c>
      <c r="H6" t="s">
        <v>3</v>
      </c>
      <c r="I6" s="23" t="s">
        <v>74</v>
      </c>
      <c r="J6" s="38" t="s">
        <v>66</v>
      </c>
      <c r="K6" s="38" t="s">
        <v>55</v>
      </c>
    </row>
    <row r="7" spans="1:11" x14ac:dyDescent="0.25">
      <c r="B7" s="25" t="s">
        <v>24</v>
      </c>
      <c r="C7" s="26">
        <v>19525.600000000002</v>
      </c>
      <c r="D7" s="26">
        <v>43183</v>
      </c>
      <c r="E7" s="26"/>
      <c r="F7" t="s">
        <v>31</v>
      </c>
      <c r="G7" s="12">
        <v>9.33</v>
      </c>
      <c r="H7" s="12">
        <f ca="1">SUMIF(Sales_Data[[#All],[Product]:[Units]],products7[[#This Row],[Product]],Sales_Data[[#All],[Amount]])</f>
        <v>47271</v>
      </c>
      <c r="I7" s="23">
        <f ca="1">SUMIF(Sales_Data[[#All],[Product]:[Units]],products7[[#This Row],[Product]],Sales_Data[[#All],[Units]])</f>
        <v>1881</v>
      </c>
      <c r="J7" s="12">
        <f ca="1">products7[[#This Row],[Cost per unit]]*products7[[#This Row],[Units ]]</f>
        <v>17549.73</v>
      </c>
      <c r="K7" s="12">
        <f ca="1">products7[[#This Row],[Amount]]-products7[[#This Row],[Total Cost]]</f>
        <v>29721.27</v>
      </c>
    </row>
    <row r="8" spans="1:11" x14ac:dyDescent="0.25">
      <c r="B8" s="25" t="s">
        <v>7</v>
      </c>
      <c r="C8" s="26">
        <v>25899.02</v>
      </c>
      <c r="D8" s="26">
        <v>66500</v>
      </c>
      <c r="E8" s="26"/>
      <c r="F8" t="s">
        <v>24</v>
      </c>
      <c r="G8" s="12">
        <v>11.7</v>
      </c>
      <c r="H8" s="12">
        <f ca="1">SUMIF(Sales_Data[[#All],[Product]:[Units]],products7[[#This Row],[Product]],Sales_Data[[#All],[Amount]])</f>
        <v>43183</v>
      </c>
      <c r="I8" s="23">
        <f ca="1">SUMIF(Sales_Data[[#All],[Product]:[Units]],products7[[#This Row],[Product]],Sales_Data[[#All],[Units]])</f>
        <v>2022</v>
      </c>
      <c r="J8" s="12">
        <f ca="1">products7[[#This Row],[Cost per unit]]*products7[[#This Row],[Units ]]</f>
        <v>23657.399999999998</v>
      </c>
      <c r="K8" s="12">
        <f ca="1">products7[[#This Row],[Amount]]-products7[[#This Row],[Total Cost]]</f>
        <v>19525.600000000002</v>
      </c>
    </row>
    <row r="9" spans="1:11" x14ac:dyDescent="0.25">
      <c r="B9" s="25" t="s">
        <v>38</v>
      </c>
      <c r="C9" s="26">
        <v>30189.32</v>
      </c>
      <c r="D9" s="26">
        <v>35378</v>
      </c>
      <c r="E9" s="26"/>
      <c r="F9" t="s">
        <v>12</v>
      </c>
      <c r="G9" s="12">
        <v>11.88</v>
      </c>
      <c r="H9" s="12">
        <f ca="1">SUMIF(Sales_Data[[#All],[Product]:[Units]],products7[[#This Row],[Product]],Sales_Data[[#All],[Amount]])</f>
        <v>33551</v>
      </c>
      <c r="I9" s="23">
        <f ca="1">SUMIF(Sales_Data[[#All],[Product]:[Units]],products7[[#This Row],[Product]],Sales_Data[[#All],[Units]])</f>
        <v>1566</v>
      </c>
      <c r="J9" s="12">
        <f ca="1">products7[[#This Row],[Cost per unit]]*products7[[#This Row],[Units ]]</f>
        <v>18604.080000000002</v>
      </c>
      <c r="K9" s="12">
        <f ca="1">products7[[#This Row],[Amount]]-products7[[#This Row],[Total Cost]]</f>
        <v>14946.919999999998</v>
      </c>
    </row>
    <row r="10" spans="1:11" x14ac:dyDescent="0.25">
      <c r="B10" s="25" t="s">
        <v>36</v>
      </c>
      <c r="C10" s="26">
        <v>29800.16</v>
      </c>
      <c r="D10" s="26">
        <v>44744</v>
      </c>
      <c r="E10" s="26"/>
      <c r="F10" t="s">
        <v>37</v>
      </c>
      <c r="G10" s="12">
        <v>11.73</v>
      </c>
      <c r="H10" s="12">
        <f ca="1">SUMIF(Sales_Data[[#All],[Product]:[Units]],products7[[#This Row],[Product]],Sales_Data[[#All],[Amount]])</f>
        <v>68971</v>
      </c>
      <c r="I10" s="23">
        <f ca="1">SUMIF(Sales_Data[[#All],[Product]:[Units]],products7[[#This Row],[Product]],Sales_Data[[#All],[Units]])</f>
        <v>1533</v>
      </c>
      <c r="J10" s="12">
        <f ca="1">products7[[#This Row],[Cost per unit]]*products7[[#This Row],[Units ]]</f>
        <v>17982.09</v>
      </c>
      <c r="K10" s="12">
        <f ca="1">products7[[#This Row],[Amount]]-products7[[#This Row],[Total Cost]]</f>
        <v>50988.91</v>
      </c>
    </row>
    <row r="11" spans="1:11" x14ac:dyDescent="0.25">
      <c r="B11" s="25" t="s">
        <v>22</v>
      </c>
      <c r="C11" s="26">
        <v>46234.96</v>
      </c>
      <c r="D11" s="26">
        <v>66283</v>
      </c>
      <c r="E11" s="26"/>
      <c r="F11" t="s">
        <v>29</v>
      </c>
      <c r="G11" s="12">
        <v>8.7899999999999991</v>
      </c>
      <c r="H11" s="12">
        <f ca="1">SUMIF(Sales_Data[[#All],[Product]:[Units]],products7[[#This Row],[Product]],Sales_Data[[#All],[Amount]])</f>
        <v>62111</v>
      </c>
      <c r="I11" s="23">
        <f ca="1">SUMIF(Sales_Data[[#All],[Product]:[Units]],products7[[#This Row],[Product]],Sales_Data[[#All],[Units]])</f>
        <v>2154</v>
      </c>
      <c r="J11" s="12">
        <f ca="1">products7[[#This Row],[Cost per unit]]*products7[[#This Row],[Units ]]</f>
        <v>18933.66</v>
      </c>
      <c r="K11" s="12">
        <f ca="1">products7[[#This Row],[Amount]]-products7[[#This Row],[Total Cost]]</f>
        <v>43177.34</v>
      </c>
    </row>
    <row r="12" spans="1:11" x14ac:dyDescent="0.25">
      <c r="B12" s="25" t="s">
        <v>12</v>
      </c>
      <c r="C12" s="26">
        <v>14946.92</v>
      </c>
      <c r="D12" s="26">
        <v>33551</v>
      </c>
      <c r="E12" s="26"/>
      <c r="F12" t="s">
        <v>28</v>
      </c>
      <c r="G12" s="12">
        <v>3.11</v>
      </c>
      <c r="H12" s="12">
        <f ca="1">SUMIF(Sales_Data[[#All],[Product]:[Units]],products7[[#This Row],[Product]],Sales_Data[[#All],[Amount]])</f>
        <v>63721</v>
      </c>
      <c r="I12" s="23">
        <f ca="1">SUMIF(Sales_Data[[#All],[Product]:[Units]],products7[[#This Row],[Product]],Sales_Data[[#All],[Units]])</f>
        <v>2331</v>
      </c>
      <c r="J12" s="12">
        <f ca="1">products7[[#This Row],[Cost per unit]]*products7[[#This Row],[Units ]]</f>
        <v>7249.41</v>
      </c>
      <c r="K12" s="12">
        <f ca="1">products7[[#This Row],[Amount]]-products7[[#This Row],[Total Cost]]</f>
        <v>56471.59</v>
      </c>
    </row>
    <row r="13" spans="1:11" x14ac:dyDescent="0.25">
      <c r="B13" s="25" t="s">
        <v>42</v>
      </c>
      <c r="C13" s="26">
        <v>58277.799999999996</v>
      </c>
      <c r="D13" s="26">
        <v>70273</v>
      </c>
      <c r="E13" s="26"/>
      <c r="F13" t="s">
        <v>15</v>
      </c>
      <c r="G13" s="12">
        <v>6.47</v>
      </c>
      <c r="H13" s="12">
        <f ca="1">SUMIF(Sales_Data[[#All],[Product]:[Units]],products7[[#This Row],[Product]],Sales_Data[[#All],[Amount]])</f>
        <v>52150</v>
      </c>
      <c r="I13" s="23">
        <f ca="1">SUMIF(Sales_Data[[#All],[Product]:[Units]],products7[[#This Row],[Product]],Sales_Data[[#All],[Units]])</f>
        <v>1752</v>
      </c>
      <c r="J13" s="12">
        <f ca="1">products7[[#This Row],[Cost per unit]]*products7[[#This Row],[Units ]]</f>
        <v>11335.439999999999</v>
      </c>
      <c r="K13" s="12">
        <f ca="1">products7[[#This Row],[Amount]]-products7[[#This Row],[Total Cost]]</f>
        <v>40814.559999999998</v>
      </c>
    </row>
    <row r="14" spans="1:11" x14ac:dyDescent="0.25">
      <c r="B14" s="25" t="s">
        <v>40</v>
      </c>
      <c r="C14" s="26">
        <v>39084.339999999989</v>
      </c>
      <c r="D14" s="26">
        <v>72373</v>
      </c>
      <c r="E14" s="26"/>
      <c r="F14" t="s">
        <v>36</v>
      </c>
      <c r="G14" s="12">
        <v>7.64</v>
      </c>
      <c r="H14" s="12">
        <f ca="1">SUMIF(Sales_Data[[#All],[Product]:[Units]],products7[[#This Row],[Product]],Sales_Data[[#All],[Amount]])</f>
        <v>44744</v>
      </c>
      <c r="I14" s="23">
        <f ca="1">SUMIF(Sales_Data[[#All],[Product]:[Units]],products7[[#This Row],[Product]],Sales_Data[[#All],[Units]])</f>
        <v>1956</v>
      </c>
      <c r="J14" s="12">
        <f ca="1">products7[[#This Row],[Cost per unit]]*products7[[#This Row],[Units ]]</f>
        <v>14943.84</v>
      </c>
      <c r="K14" s="12">
        <f ca="1">products7[[#This Row],[Amount]]-products7[[#This Row],[Total Cost]]</f>
        <v>29800.16</v>
      </c>
    </row>
    <row r="15" spans="1:11" x14ac:dyDescent="0.25">
      <c r="B15" s="25" t="s">
        <v>10</v>
      </c>
      <c r="C15" s="26">
        <v>52063.350000000006</v>
      </c>
      <c r="D15" s="26">
        <v>71967</v>
      </c>
      <c r="E15" s="26"/>
      <c r="F15" t="s">
        <v>33</v>
      </c>
      <c r="G15" s="12">
        <v>10.62</v>
      </c>
      <c r="H15" s="12">
        <f ca="1">SUMIF(Sales_Data[[#All],[Product]:[Units]],products7[[#This Row],[Product]],Sales_Data[[#All],[Amount]])</f>
        <v>54712</v>
      </c>
      <c r="I15" s="23">
        <f ca="1">SUMIF(Sales_Data[[#All],[Product]:[Units]],products7[[#This Row],[Product]],Sales_Data[[#All],[Units]])</f>
        <v>2196</v>
      </c>
      <c r="J15" s="12">
        <f ca="1">products7[[#This Row],[Cost per unit]]*products7[[#This Row],[Units ]]</f>
        <v>23321.519999999997</v>
      </c>
      <c r="K15" s="12">
        <f ca="1">products7[[#This Row],[Amount]]-products7[[#This Row],[Total Cost]]</f>
        <v>31390.480000000003</v>
      </c>
    </row>
    <row r="16" spans="1:11" x14ac:dyDescent="0.25">
      <c r="B16" s="25" t="s">
        <v>15</v>
      </c>
      <c r="C16" s="26">
        <v>40814.559999999998</v>
      </c>
      <c r="D16" s="26">
        <v>52150</v>
      </c>
      <c r="E16" s="26"/>
      <c r="F16" t="s">
        <v>41</v>
      </c>
      <c r="G16" s="12">
        <v>9</v>
      </c>
      <c r="H16" s="12">
        <f ca="1">SUMIF(Sales_Data[[#All],[Product]:[Units]],products7[[#This Row],[Product]],Sales_Data[[#All],[Amount]])</f>
        <v>37772</v>
      </c>
      <c r="I16" s="23">
        <f ca="1">SUMIF(Sales_Data[[#All],[Product]:[Units]],products7[[#This Row],[Product]],Sales_Data[[#All],[Units]])</f>
        <v>1308</v>
      </c>
      <c r="J16" s="12">
        <f ca="1">products7[[#This Row],[Cost per unit]]*products7[[#This Row],[Units ]]</f>
        <v>11772</v>
      </c>
      <c r="K16" s="12">
        <f ca="1">products7[[#This Row],[Amount]]-products7[[#This Row],[Total Cost]]</f>
        <v>26000</v>
      </c>
    </row>
    <row r="17" spans="2:11" x14ac:dyDescent="0.25">
      <c r="B17" s="25" t="s">
        <v>28</v>
      </c>
      <c r="C17" s="26">
        <v>56471.589999999989</v>
      </c>
      <c r="D17" s="26">
        <v>63721</v>
      </c>
      <c r="E17" s="26"/>
      <c r="F17" t="s">
        <v>22</v>
      </c>
      <c r="G17" s="12">
        <v>9.77</v>
      </c>
      <c r="H17" s="12">
        <f ca="1">SUMIF(Sales_Data[[#All],[Product]:[Units]],products7[[#This Row],[Product]],Sales_Data[[#All],[Amount]])</f>
        <v>66283</v>
      </c>
      <c r="I17" s="23">
        <f ca="1">SUMIF(Sales_Data[[#All],[Product]:[Units]],products7[[#This Row],[Product]],Sales_Data[[#All],[Units]])</f>
        <v>2052</v>
      </c>
      <c r="J17" s="12">
        <f ca="1">products7[[#This Row],[Cost per unit]]*products7[[#This Row],[Units ]]</f>
        <v>20048.04</v>
      </c>
      <c r="K17" s="12">
        <f ca="1">products7[[#This Row],[Amount]]-products7[[#This Row],[Total Cost]]</f>
        <v>46234.96</v>
      </c>
    </row>
    <row r="18" spans="2:11" x14ac:dyDescent="0.25">
      <c r="B18" s="25" t="s">
        <v>34</v>
      </c>
      <c r="C18" s="26">
        <v>43431.45</v>
      </c>
      <c r="D18" s="26">
        <v>54432</v>
      </c>
      <c r="E18" s="26"/>
      <c r="F18" t="s">
        <v>34</v>
      </c>
      <c r="G18" s="12">
        <v>6.49</v>
      </c>
      <c r="H18" s="12">
        <f ca="1">SUMIF(Sales_Data[[#All],[Product]:[Units]],products7[[#This Row],[Product]],Sales_Data[[#All],[Amount]])</f>
        <v>54432</v>
      </c>
      <c r="I18" s="23">
        <f ca="1">SUMIF(Sales_Data[[#All],[Product]:[Units]],products7[[#This Row],[Product]],Sales_Data[[#All],[Units]])</f>
        <v>1695</v>
      </c>
      <c r="J18" s="12">
        <f ca="1">products7[[#This Row],[Cost per unit]]*products7[[#This Row],[Units ]]</f>
        <v>11000.550000000001</v>
      </c>
      <c r="K18" s="12">
        <f ca="1">products7[[#This Row],[Amount]]-products7[[#This Row],[Total Cost]]</f>
        <v>43431.45</v>
      </c>
    </row>
    <row r="19" spans="2:11" x14ac:dyDescent="0.25">
      <c r="B19" s="25" t="s">
        <v>32</v>
      </c>
      <c r="C19" s="26">
        <v>36700.840000000011</v>
      </c>
      <c r="D19" s="26">
        <v>58009</v>
      </c>
      <c r="E19" s="26"/>
      <c r="F19" t="s">
        <v>38</v>
      </c>
      <c r="G19" s="12">
        <v>4.97</v>
      </c>
      <c r="H19" s="12">
        <f ca="1">SUMIF(Sales_Data[[#All],[Product]:[Units]],products7[[#This Row],[Product]],Sales_Data[[#All],[Amount]])</f>
        <v>35378</v>
      </c>
      <c r="I19" s="23">
        <f ca="1">SUMIF(Sales_Data[[#All],[Product]:[Units]],products7[[#This Row],[Product]],Sales_Data[[#All],[Units]])</f>
        <v>1044</v>
      </c>
      <c r="J19" s="12">
        <f ca="1">products7[[#This Row],[Cost per unit]]*products7[[#This Row],[Units ]]</f>
        <v>5188.6799999999994</v>
      </c>
      <c r="K19" s="12">
        <f ca="1">products7[[#This Row],[Amount]]-products7[[#This Row],[Total Cost]]</f>
        <v>30189.32</v>
      </c>
    </row>
    <row r="20" spans="2:11" x14ac:dyDescent="0.25">
      <c r="B20" s="25" t="s">
        <v>31</v>
      </c>
      <c r="C20" s="26">
        <v>29721.270000000004</v>
      </c>
      <c r="D20" s="26">
        <v>47271</v>
      </c>
      <c r="E20" s="26"/>
      <c r="F20" t="s">
        <v>18</v>
      </c>
      <c r="G20" s="12">
        <v>13.15</v>
      </c>
      <c r="H20" s="12">
        <f ca="1">SUMIF(Sales_Data[[#All],[Product]:[Units]],products7[[#This Row],[Product]],Sales_Data[[#All],[Amount]])</f>
        <v>57372</v>
      </c>
      <c r="I20" s="23">
        <f ca="1">SUMIF(Sales_Data[[#All],[Product]:[Units]],products7[[#This Row],[Product]],Sales_Data[[#All],[Units]])</f>
        <v>2106</v>
      </c>
      <c r="J20" s="12">
        <f ca="1">products7[[#This Row],[Cost per unit]]*products7[[#This Row],[Units ]]</f>
        <v>27693.9</v>
      </c>
      <c r="K20" s="12">
        <f ca="1">products7[[#This Row],[Amount]]-products7[[#This Row],[Total Cost]]</f>
        <v>29678.1</v>
      </c>
    </row>
    <row r="21" spans="2:11" x14ac:dyDescent="0.25">
      <c r="B21" s="25" t="s">
        <v>29</v>
      </c>
      <c r="C21" s="26">
        <v>43177.34</v>
      </c>
      <c r="D21" s="26">
        <v>62111</v>
      </c>
      <c r="E21" s="26"/>
      <c r="F21" t="s">
        <v>42</v>
      </c>
      <c r="G21" s="12">
        <v>5.6</v>
      </c>
      <c r="H21" s="12">
        <f ca="1">SUMIF(Sales_Data[[#All],[Product]:[Units]],products7[[#This Row],[Product]],Sales_Data[[#All],[Amount]])</f>
        <v>70273</v>
      </c>
      <c r="I21" s="23">
        <f ca="1">SUMIF(Sales_Data[[#All],[Product]:[Units]],products7[[#This Row],[Product]],Sales_Data[[#All],[Units]])</f>
        <v>2142</v>
      </c>
      <c r="J21" s="12">
        <f ca="1">products7[[#This Row],[Cost per unit]]*products7[[#This Row],[Units ]]</f>
        <v>11995.199999999999</v>
      </c>
      <c r="K21" s="12">
        <f ca="1">products7[[#This Row],[Amount]]-products7[[#This Row],[Total Cost]]</f>
        <v>58277.8</v>
      </c>
    </row>
    <row r="22" spans="2:11" x14ac:dyDescent="0.25">
      <c r="B22" s="25" t="s">
        <v>33</v>
      </c>
      <c r="C22" s="26">
        <v>31390.480000000003</v>
      </c>
      <c r="D22" s="26">
        <v>54712</v>
      </c>
      <c r="E22" s="26"/>
      <c r="F22" t="s">
        <v>39</v>
      </c>
      <c r="G22" s="12">
        <v>16.73</v>
      </c>
      <c r="H22" s="12">
        <f ca="1">SUMIF(Sales_Data[[#All],[Product]:[Units]],products7[[#This Row],[Product]],Sales_Data[[#All],[Amount]])</f>
        <v>69461</v>
      </c>
      <c r="I22" s="23">
        <f ca="1">SUMIF(Sales_Data[[#All],[Product]:[Units]],products7[[#This Row],[Product]],Sales_Data[[#All],[Units]])</f>
        <v>2982</v>
      </c>
      <c r="J22" s="12">
        <f ca="1">products7[[#This Row],[Cost per unit]]*products7[[#This Row],[Units ]]</f>
        <v>49888.86</v>
      </c>
      <c r="K22" s="12">
        <f ca="1">products7[[#This Row],[Amount]]-products7[[#This Row],[Total Cost]]</f>
        <v>19572.14</v>
      </c>
    </row>
    <row r="23" spans="2:11" x14ac:dyDescent="0.25">
      <c r="B23" s="25" t="s">
        <v>39</v>
      </c>
      <c r="C23" s="26">
        <v>19572.14</v>
      </c>
      <c r="D23" s="26">
        <v>69461</v>
      </c>
      <c r="E23" s="26"/>
      <c r="F23" t="s">
        <v>40</v>
      </c>
      <c r="G23" s="12">
        <v>10.38</v>
      </c>
      <c r="H23" s="12">
        <f ca="1">SUMIF(Sales_Data[[#All],[Product]:[Units]],products7[[#This Row],[Product]],Sales_Data[[#All],[Amount]])</f>
        <v>72373</v>
      </c>
      <c r="I23" s="23">
        <f ca="1">SUMIF(Sales_Data[[#All],[Product]:[Units]],products7[[#This Row],[Product]],Sales_Data[[#All],[Units]])</f>
        <v>3207</v>
      </c>
      <c r="J23" s="12">
        <f ca="1">products7[[#This Row],[Cost per unit]]*products7[[#This Row],[Units ]]</f>
        <v>33288.660000000003</v>
      </c>
      <c r="K23" s="12">
        <f ca="1">products7[[#This Row],[Amount]]-products7[[#This Row],[Total Cost]]</f>
        <v>39084.339999999997</v>
      </c>
    </row>
    <row r="24" spans="2:11" x14ac:dyDescent="0.25">
      <c r="B24" s="25" t="s">
        <v>19</v>
      </c>
      <c r="C24" s="26">
        <v>46226.02</v>
      </c>
      <c r="D24" s="26">
        <v>69160</v>
      </c>
      <c r="E24" s="26"/>
      <c r="F24" t="s">
        <v>32</v>
      </c>
      <c r="G24" s="12">
        <v>7.16</v>
      </c>
      <c r="H24" s="12">
        <f ca="1">SUMIF(Sales_Data[[#All],[Product]:[Units]],products7[[#This Row],[Product]],Sales_Data[[#All],[Amount]])</f>
        <v>58009</v>
      </c>
      <c r="I24" s="23">
        <f ca="1">SUMIF(Sales_Data[[#All],[Product]:[Units]],products7[[#This Row],[Product]],Sales_Data[[#All],[Units]])</f>
        <v>2976</v>
      </c>
      <c r="J24" s="12">
        <f ca="1">products7[[#This Row],[Cost per unit]]*products7[[#This Row],[Units ]]</f>
        <v>21308.16</v>
      </c>
      <c r="K24" s="12">
        <f ca="1">products7[[#This Row],[Amount]]-products7[[#This Row],[Total Cost]]</f>
        <v>36700.839999999997</v>
      </c>
    </row>
    <row r="25" spans="2:11" x14ac:dyDescent="0.25">
      <c r="B25" s="25" t="s">
        <v>37</v>
      </c>
      <c r="C25" s="26">
        <v>50988.91</v>
      </c>
      <c r="D25" s="26">
        <v>68971</v>
      </c>
      <c r="E25" s="26"/>
      <c r="F25" t="s">
        <v>7</v>
      </c>
      <c r="G25" s="12">
        <v>14.49</v>
      </c>
      <c r="H25" s="12">
        <f ca="1">SUMIF(Sales_Data[[#All],[Product]:[Units]],products7[[#This Row],[Product]],Sales_Data[[#All],[Amount]])</f>
        <v>66500</v>
      </c>
      <c r="I25" s="23">
        <f ca="1">SUMIF(Sales_Data[[#All],[Product]:[Units]],products7[[#This Row],[Product]],Sales_Data[[#All],[Units]])</f>
        <v>2802</v>
      </c>
      <c r="J25" s="12">
        <f ca="1">products7[[#This Row],[Cost per unit]]*products7[[#This Row],[Units ]]</f>
        <v>40600.980000000003</v>
      </c>
      <c r="K25" s="12">
        <f ca="1">products7[[#This Row],[Amount]]-products7[[#This Row],[Total Cost]]</f>
        <v>25899.019999999997</v>
      </c>
    </row>
    <row r="26" spans="2:11" x14ac:dyDescent="0.25">
      <c r="B26" s="25" t="s">
        <v>21</v>
      </c>
      <c r="C26" s="26">
        <v>29518.43</v>
      </c>
      <c r="D26" s="26">
        <v>39263</v>
      </c>
      <c r="E26" s="26"/>
      <c r="F26" t="s">
        <v>21</v>
      </c>
      <c r="G26" s="12">
        <v>5.79</v>
      </c>
      <c r="H26" s="12">
        <f ca="1">SUMIF(Sales_Data[[#All],[Product]:[Units]],products7[[#This Row],[Product]],Sales_Data[[#All],[Amount]])</f>
        <v>39263</v>
      </c>
      <c r="I26" s="23">
        <f ca="1">SUMIF(Sales_Data[[#All],[Product]:[Units]],products7[[#This Row],[Product]],Sales_Data[[#All],[Units]])</f>
        <v>1683</v>
      </c>
      <c r="J26" s="12">
        <f ca="1">products7[[#This Row],[Cost per unit]]*products7[[#This Row],[Units ]]</f>
        <v>9744.57</v>
      </c>
      <c r="K26" s="12">
        <f ca="1">products7[[#This Row],[Amount]]-products7[[#This Row],[Total Cost]]</f>
        <v>29518.43</v>
      </c>
    </row>
    <row r="27" spans="2:11" x14ac:dyDescent="0.25">
      <c r="B27" s="25" t="s">
        <v>41</v>
      </c>
      <c r="C27" s="26">
        <v>26000</v>
      </c>
      <c r="D27" s="26">
        <v>37772</v>
      </c>
      <c r="E27" s="26"/>
      <c r="F27" t="s">
        <v>10</v>
      </c>
      <c r="G27" s="12">
        <v>8.65</v>
      </c>
      <c r="H27" s="12">
        <f ca="1">SUMIF(Sales_Data[[#All],[Product]:[Units]],products7[[#This Row],[Product]],Sales_Data[[#All],[Amount]])</f>
        <v>71967</v>
      </c>
      <c r="I27" s="23">
        <f ca="1">SUMIF(Sales_Data[[#All],[Product]:[Units]],products7[[#This Row],[Product]],Sales_Data[[#All],[Units]])</f>
        <v>2301</v>
      </c>
      <c r="J27" s="12">
        <f ca="1">products7[[#This Row],[Cost per unit]]*products7[[#This Row],[Units ]]</f>
        <v>19903.650000000001</v>
      </c>
      <c r="K27" s="12">
        <f ca="1">products7[[#This Row],[Amount]]-products7[[#This Row],[Total Cost]]</f>
        <v>52063.35</v>
      </c>
    </row>
    <row r="28" spans="2:11" x14ac:dyDescent="0.25">
      <c r="B28" s="25" t="s">
        <v>18</v>
      </c>
      <c r="C28" s="26">
        <v>29678.100000000002</v>
      </c>
      <c r="D28" s="26">
        <v>57372</v>
      </c>
      <c r="E28" s="26"/>
      <c r="F28" t="s">
        <v>19</v>
      </c>
      <c r="G28" s="12">
        <v>12.37</v>
      </c>
      <c r="H28" s="12">
        <f ca="1">SUMIF(Sales_Data[[#All],[Product]:[Units]],products7[[#This Row],[Product]],Sales_Data[[#All],[Amount]])</f>
        <v>69160</v>
      </c>
      <c r="I28" s="23">
        <f ca="1">SUMIF(Sales_Data[[#All],[Product]:[Units]],products7[[#This Row],[Product]],Sales_Data[[#All],[Units]])</f>
        <v>1854</v>
      </c>
      <c r="J28" s="12">
        <f ca="1">products7[[#This Row],[Cost per unit]]*products7[[#This Row],[Units ]]</f>
        <v>22933.98</v>
      </c>
      <c r="K28" s="12">
        <f ca="1">products7[[#This Row],[Amount]]-products7[[#This Row],[Total Cost]]</f>
        <v>46226.020000000004</v>
      </c>
    </row>
    <row r="29" spans="2:11" x14ac:dyDescent="0.25">
      <c r="B29" s="25" t="s">
        <v>67</v>
      </c>
      <c r="C29" s="26">
        <v>2212</v>
      </c>
      <c r="D29" s="26">
        <v>2212</v>
      </c>
      <c r="E29" s="26"/>
    </row>
    <row r="30" spans="2:11" x14ac:dyDescent="0.25">
      <c r="B30" s="25" t="s">
        <v>57</v>
      </c>
      <c r="C30" s="26">
        <v>801924.60000000009</v>
      </c>
      <c r="D30" s="26">
        <v>1240869</v>
      </c>
      <c r="E30" s="26"/>
      <c r="H30" s="28"/>
    </row>
  </sheetData>
  <pageMargins left="0.7" right="0.7" top="0.75" bottom="0.75" header="0.3" footer="0.3"/>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A4878-0CA1-4B0D-9C2F-29713BA8C7E2}">
  <dimension ref="A1:U66"/>
  <sheetViews>
    <sheetView tabSelected="1" workbookViewId="0">
      <selection sqref="A1:U1"/>
    </sheetView>
  </sheetViews>
  <sheetFormatPr defaultRowHeight="15" x14ac:dyDescent="0.25"/>
  <sheetData>
    <row r="1" spans="1:21" ht="31.5" x14ac:dyDescent="0.5">
      <c r="A1" s="65" t="s">
        <v>54</v>
      </c>
      <c r="B1" s="65"/>
      <c r="C1" s="65"/>
      <c r="D1" s="65"/>
      <c r="E1" s="65"/>
      <c r="F1" s="65"/>
      <c r="G1" s="65"/>
      <c r="H1" s="65"/>
      <c r="I1" s="65"/>
      <c r="J1" s="65"/>
      <c r="K1" s="65"/>
      <c r="L1" s="65"/>
      <c r="M1" s="65"/>
      <c r="N1" s="65"/>
      <c r="O1" s="65"/>
      <c r="P1" s="65"/>
      <c r="Q1" s="65"/>
      <c r="R1" s="65"/>
      <c r="S1" s="65"/>
      <c r="T1" s="65"/>
      <c r="U1" s="65"/>
    </row>
    <row r="2" spans="1:21" s="63" customFormat="1" x14ac:dyDescent="0.25"/>
    <row r="3" spans="1:21" s="63" customFormat="1" x14ac:dyDescent="0.25"/>
    <row r="4" spans="1:21" s="63" customFormat="1" x14ac:dyDescent="0.25"/>
    <row r="5" spans="1:21" s="63" customFormat="1" x14ac:dyDescent="0.25"/>
    <row r="6" spans="1:21" s="63" customFormat="1" x14ac:dyDescent="0.25"/>
    <row r="7" spans="1:21" s="63" customFormat="1" x14ac:dyDescent="0.25"/>
    <row r="8" spans="1:21" s="63" customFormat="1" x14ac:dyDescent="0.25"/>
    <row r="9" spans="1:21" s="63" customFormat="1" x14ac:dyDescent="0.25"/>
    <row r="10" spans="1:21" s="63" customFormat="1" x14ac:dyDescent="0.25"/>
    <row r="11" spans="1:21" s="63" customFormat="1" x14ac:dyDescent="0.25"/>
    <row r="12" spans="1:21" s="63" customFormat="1" x14ac:dyDescent="0.25"/>
    <row r="13" spans="1:21" s="63" customFormat="1" x14ac:dyDescent="0.25"/>
    <row r="14" spans="1:21" s="63" customFormat="1" x14ac:dyDescent="0.25"/>
    <row r="15" spans="1:21" s="63" customFormat="1" x14ac:dyDescent="0.25"/>
    <row r="16" spans="1:21" s="63" customFormat="1" x14ac:dyDescent="0.25"/>
    <row r="17" s="63" customFormat="1" x14ac:dyDescent="0.25"/>
    <row r="18" s="63" customFormat="1" x14ac:dyDescent="0.25"/>
    <row r="19" s="63" customFormat="1" x14ac:dyDescent="0.25"/>
    <row r="20" s="63" customFormat="1" x14ac:dyDescent="0.25"/>
    <row r="21" s="63" customFormat="1" x14ac:dyDescent="0.25"/>
    <row r="22" s="63" customFormat="1" x14ac:dyDescent="0.25"/>
    <row r="23" s="63" customFormat="1" x14ac:dyDescent="0.25"/>
    <row r="24" s="63" customFormat="1" x14ac:dyDescent="0.25"/>
    <row r="25" s="63" customFormat="1" x14ac:dyDescent="0.25"/>
    <row r="26" s="63" customFormat="1" x14ac:dyDescent="0.25"/>
    <row r="27" s="63" customFormat="1" x14ac:dyDescent="0.25"/>
    <row r="28" s="63" customFormat="1" x14ac:dyDescent="0.25"/>
    <row r="29" s="63" customFormat="1" x14ac:dyDescent="0.25"/>
    <row r="30" s="63" customFormat="1" x14ac:dyDescent="0.25"/>
    <row r="31" s="63" customFormat="1" x14ac:dyDescent="0.25"/>
    <row r="32" s="63" customFormat="1" x14ac:dyDescent="0.25"/>
    <row r="33" s="63" customFormat="1" x14ac:dyDescent="0.25"/>
    <row r="34" s="63" customFormat="1" x14ac:dyDescent="0.25"/>
    <row r="35" s="63" customFormat="1" x14ac:dyDescent="0.25"/>
    <row r="36" s="63" customFormat="1" x14ac:dyDescent="0.25"/>
    <row r="37" s="63" customFormat="1" x14ac:dyDescent="0.25"/>
    <row r="38" s="63" customFormat="1" x14ac:dyDescent="0.25"/>
    <row r="39" s="63" customFormat="1" x14ac:dyDescent="0.25"/>
    <row r="40" s="63" customFormat="1" x14ac:dyDescent="0.25"/>
    <row r="41" s="63" customFormat="1" x14ac:dyDescent="0.25"/>
    <row r="42" s="63" customFormat="1" x14ac:dyDescent="0.25"/>
    <row r="43" s="63" customFormat="1" x14ac:dyDescent="0.25"/>
    <row r="44" s="63" customFormat="1" x14ac:dyDescent="0.25"/>
    <row r="45" s="63" customFormat="1" x14ac:dyDescent="0.25"/>
    <row r="46" s="63" customFormat="1" x14ac:dyDescent="0.25"/>
    <row r="47" s="63" customFormat="1" x14ac:dyDescent="0.25"/>
    <row r="48" s="63" customFormat="1" x14ac:dyDescent="0.25"/>
    <row r="49" s="63" customFormat="1" x14ac:dyDescent="0.25"/>
    <row r="50" s="63" customFormat="1" x14ac:dyDescent="0.25"/>
    <row r="51" s="63" customFormat="1" x14ac:dyDescent="0.25"/>
    <row r="52" s="63" customFormat="1" x14ac:dyDescent="0.25"/>
    <row r="53" s="63" customFormat="1" x14ac:dyDescent="0.25"/>
    <row r="54" s="63" customFormat="1" x14ac:dyDescent="0.25"/>
    <row r="55" s="63" customFormat="1" x14ac:dyDescent="0.25"/>
    <row r="56" s="63" customFormat="1" x14ac:dyDescent="0.25"/>
    <row r="57" s="63" customFormat="1" x14ac:dyDescent="0.25"/>
    <row r="58" s="63" customFormat="1" x14ac:dyDescent="0.25"/>
    <row r="59" s="63" customFormat="1" x14ac:dyDescent="0.25"/>
    <row r="60" s="63" customFormat="1" x14ac:dyDescent="0.25"/>
    <row r="61" s="63" customFormat="1" x14ac:dyDescent="0.25"/>
    <row r="62" s="63" customFormat="1" x14ac:dyDescent="0.25"/>
    <row r="63" s="63" customFormat="1" x14ac:dyDescent="0.25"/>
    <row r="64" s="63" customFormat="1" x14ac:dyDescent="0.25"/>
    <row r="65" s="63" customFormat="1" x14ac:dyDescent="0.25"/>
    <row r="66" s="63" customFormat="1" x14ac:dyDescent="0.25"/>
  </sheetData>
  <mergeCells count="1">
    <mergeCell ref="A1:U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BEC13-7EE9-48D5-AD0E-55D20874D177}">
  <dimension ref="A2:K304"/>
  <sheetViews>
    <sheetView workbookViewId="0">
      <selection activeCell="E1" sqref="E1:E1048576"/>
    </sheetView>
  </sheetViews>
  <sheetFormatPr defaultRowHeight="15" x14ac:dyDescent="0.25"/>
  <cols>
    <col min="1" max="1" width="19.42578125" customWidth="1"/>
    <col min="2" max="2" width="18.7109375" customWidth="1"/>
    <col min="3" max="3" width="24.28515625" customWidth="1"/>
    <col min="4" max="4" width="10.28515625" customWidth="1"/>
    <col min="10" max="10" width="21.7109375" customWidth="1"/>
    <col min="11" max="11" width="14.42578125" customWidth="1"/>
  </cols>
  <sheetData>
    <row r="2" spans="1:11" s="30" customFormat="1" ht="18.75" x14ac:dyDescent="0.3">
      <c r="B2" s="30" t="s">
        <v>59</v>
      </c>
      <c r="J2" s="30" t="s">
        <v>60</v>
      </c>
    </row>
    <row r="3" spans="1:11" s="30" customFormat="1" ht="18.75" x14ac:dyDescent="0.3"/>
    <row r="4" spans="1:11" x14ac:dyDescent="0.25">
      <c r="A4" s="17" t="s">
        <v>0</v>
      </c>
      <c r="B4" s="17" t="s">
        <v>1</v>
      </c>
      <c r="C4" s="17" t="s">
        <v>2</v>
      </c>
      <c r="D4" s="18" t="s">
        <v>3</v>
      </c>
      <c r="E4" s="18" t="s">
        <v>4</v>
      </c>
      <c r="J4" t="s">
        <v>2</v>
      </c>
      <c r="K4" t="s">
        <v>44</v>
      </c>
    </row>
    <row r="5" spans="1:11" x14ac:dyDescent="0.25">
      <c r="A5" s="5" t="s">
        <v>5</v>
      </c>
      <c r="B5" s="5" t="s">
        <v>6</v>
      </c>
      <c r="C5" s="5" t="s">
        <v>7</v>
      </c>
      <c r="D5" s="6">
        <v>1624</v>
      </c>
      <c r="E5" s="7">
        <v>114</v>
      </c>
      <c r="J5" t="s">
        <v>31</v>
      </c>
      <c r="K5" s="12">
        <v>9.33</v>
      </c>
    </row>
    <row r="6" spans="1:11" x14ac:dyDescent="0.25">
      <c r="A6" s="9" t="s">
        <v>8</v>
      </c>
      <c r="B6" s="9" t="s">
        <v>9</v>
      </c>
      <c r="C6" s="9" t="s">
        <v>10</v>
      </c>
      <c r="D6" s="10">
        <v>6706</v>
      </c>
      <c r="E6" s="11">
        <v>459</v>
      </c>
      <c r="J6" t="s">
        <v>24</v>
      </c>
      <c r="K6" s="12">
        <v>11.7</v>
      </c>
    </row>
    <row r="7" spans="1:11" x14ac:dyDescent="0.25">
      <c r="A7" s="5" t="s">
        <v>11</v>
      </c>
      <c r="B7" s="5" t="s">
        <v>9</v>
      </c>
      <c r="C7" s="5" t="s">
        <v>12</v>
      </c>
      <c r="D7" s="6">
        <v>959</v>
      </c>
      <c r="E7" s="7">
        <v>147</v>
      </c>
      <c r="J7" t="s">
        <v>12</v>
      </c>
      <c r="K7" s="12">
        <v>11.88</v>
      </c>
    </row>
    <row r="8" spans="1:11" x14ac:dyDescent="0.25">
      <c r="A8" s="9" t="s">
        <v>13</v>
      </c>
      <c r="B8" s="9" t="s">
        <v>14</v>
      </c>
      <c r="C8" s="9" t="s">
        <v>15</v>
      </c>
      <c r="D8" s="10">
        <v>9632</v>
      </c>
      <c r="E8" s="11">
        <v>288</v>
      </c>
      <c r="J8" t="s">
        <v>37</v>
      </c>
      <c r="K8" s="12">
        <v>11.73</v>
      </c>
    </row>
    <row r="9" spans="1:11" x14ac:dyDescent="0.25">
      <c r="A9" s="5" t="s">
        <v>16</v>
      </c>
      <c r="B9" s="5" t="s">
        <v>17</v>
      </c>
      <c r="C9" s="5" t="s">
        <v>18</v>
      </c>
      <c r="D9" s="6">
        <v>2100</v>
      </c>
      <c r="E9" s="7">
        <v>414</v>
      </c>
      <c r="J9" t="s">
        <v>29</v>
      </c>
      <c r="K9" s="12">
        <v>8.7899999999999991</v>
      </c>
    </row>
    <row r="10" spans="1:11" x14ac:dyDescent="0.25">
      <c r="A10" s="9" t="s">
        <v>5</v>
      </c>
      <c r="B10" s="9" t="s">
        <v>9</v>
      </c>
      <c r="C10" s="9" t="s">
        <v>19</v>
      </c>
      <c r="D10" s="10">
        <v>8869</v>
      </c>
      <c r="E10" s="11">
        <v>432</v>
      </c>
      <c r="J10" t="s">
        <v>28</v>
      </c>
      <c r="K10" s="12">
        <v>3.11</v>
      </c>
    </row>
    <row r="11" spans="1:11" x14ac:dyDescent="0.25">
      <c r="A11" s="5" t="s">
        <v>16</v>
      </c>
      <c r="B11" s="5" t="s">
        <v>20</v>
      </c>
      <c r="C11" s="5" t="s">
        <v>21</v>
      </c>
      <c r="D11" s="6">
        <v>2681</v>
      </c>
      <c r="E11" s="7">
        <v>54</v>
      </c>
      <c r="J11" t="s">
        <v>15</v>
      </c>
      <c r="K11" s="12">
        <v>6.47</v>
      </c>
    </row>
    <row r="12" spans="1:11" x14ac:dyDescent="0.25">
      <c r="A12" s="9" t="s">
        <v>8</v>
      </c>
      <c r="B12" s="9" t="s">
        <v>9</v>
      </c>
      <c r="C12" s="9" t="s">
        <v>22</v>
      </c>
      <c r="D12" s="10">
        <v>5012</v>
      </c>
      <c r="E12" s="11">
        <v>210</v>
      </c>
      <c r="J12" t="s">
        <v>36</v>
      </c>
      <c r="K12" s="12">
        <v>7.64</v>
      </c>
    </row>
    <row r="13" spans="1:11" x14ac:dyDescent="0.25">
      <c r="A13" s="5" t="s">
        <v>23</v>
      </c>
      <c r="B13" s="5" t="s">
        <v>20</v>
      </c>
      <c r="C13" s="5" t="s">
        <v>24</v>
      </c>
      <c r="D13" s="6">
        <v>1281</v>
      </c>
      <c r="E13" s="7">
        <v>75</v>
      </c>
      <c r="J13" t="s">
        <v>33</v>
      </c>
      <c r="K13" s="12">
        <v>10.62</v>
      </c>
    </row>
    <row r="14" spans="1:11" x14ac:dyDescent="0.25">
      <c r="A14" s="9" t="s">
        <v>25</v>
      </c>
      <c r="B14" s="9" t="s">
        <v>6</v>
      </c>
      <c r="C14" s="9" t="s">
        <v>24</v>
      </c>
      <c r="D14" s="10">
        <v>4991</v>
      </c>
      <c r="E14" s="11">
        <v>12</v>
      </c>
      <c r="J14" t="s">
        <v>41</v>
      </c>
      <c r="K14" s="12">
        <v>9</v>
      </c>
    </row>
    <row r="15" spans="1:11" x14ac:dyDescent="0.25">
      <c r="A15" s="5" t="s">
        <v>26</v>
      </c>
      <c r="B15" s="5" t="s">
        <v>17</v>
      </c>
      <c r="C15" s="5" t="s">
        <v>18</v>
      </c>
      <c r="D15" s="6">
        <v>1785</v>
      </c>
      <c r="E15" s="7">
        <v>462</v>
      </c>
      <c r="J15" t="s">
        <v>22</v>
      </c>
      <c r="K15" s="12">
        <v>9.77</v>
      </c>
    </row>
    <row r="16" spans="1:11" x14ac:dyDescent="0.25">
      <c r="A16" s="9" t="s">
        <v>27</v>
      </c>
      <c r="B16" s="9" t="s">
        <v>6</v>
      </c>
      <c r="C16" s="9" t="s">
        <v>28</v>
      </c>
      <c r="D16" s="10">
        <v>3983</v>
      </c>
      <c r="E16" s="11">
        <v>144</v>
      </c>
      <c r="J16" t="s">
        <v>34</v>
      </c>
      <c r="K16" s="12">
        <v>6.49</v>
      </c>
    </row>
    <row r="17" spans="1:11" x14ac:dyDescent="0.25">
      <c r="A17" s="5" t="s">
        <v>11</v>
      </c>
      <c r="B17" s="5" t="s">
        <v>20</v>
      </c>
      <c r="C17" s="5" t="s">
        <v>29</v>
      </c>
      <c r="D17" s="6">
        <v>2646</v>
      </c>
      <c r="E17" s="7">
        <v>120</v>
      </c>
      <c r="J17" t="s">
        <v>38</v>
      </c>
      <c r="K17" s="12">
        <v>4.97</v>
      </c>
    </row>
    <row r="18" spans="1:11" x14ac:dyDescent="0.25">
      <c r="A18" s="9" t="s">
        <v>26</v>
      </c>
      <c r="B18" s="9" t="s">
        <v>30</v>
      </c>
      <c r="C18" s="9" t="s">
        <v>31</v>
      </c>
      <c r="D18" s="10">
        <v>252</v>
      </c>
      <c r="E18" s="11">
        <v>54</v>
      </c>
      <c r="J18" t="s">
        <v>18</v>
      </c>
      <c r="K18" s="12">
        <v>13.15</v>
      </c>
    </row>
    <row r="19" spans="1:11" x14ac:dyDescent="0.25">
      <c r="A19" s="5" t="s">
        <v>27</v>
      </c>
      <c r="B19" s="5" t="s">
        <v>9</v>
      </c>
      <c r="C19" s="5" t="s">
        <v>18</v>
      </c>
      <c r="D19" s="6">
        <v>2464</v>
      </c>
      <c r="E19" s="7">
        <v>234</v>
      </c>
      <c r="J19" t="s">
        <v>42</v>
      </c>
      <c r="K19" s="12">
        <v>5.6</v>
      </c>
    </row>
    <row r="20" spans="1:11" x14ac:dyDescent="0.25">
      <c r="A20" s="9" t="s">
        <v>27</v>
      </c>
      <c r="B20" s="9" t="s">
        <v>9</v>
      </c>
      <c r="C20" s="9" t="s">
        <v>32</v>
      </c>
      <c r="D20" s="10">
        <v>2114</v>
      </c>
      <c r="E20" s="11">
        <v>66</v>
      </c>
      <c r="J20" t="s">
        <v>39</v>
      </c>
      <c r="K20" s="12">
        <v>16.73</v>
      </c>
    </row>
    <row r="21" spans="1:11" x14ac:dyDescent="0.25">
      <c r="A21" s="5" t="s">
        <v>16</v>
      </c>
      <c r="B21" s="5" t="s">
        <v>6</v>
      </c>
      <c r="C21" s="5" t="s">
        <v>21</v>
      </c>
      <c r="D21" s="6">
        <v>7693</v>
      </c>
      <c r="E21" s="7">
        <v>87</v>
      </c>
      <c r="J21" t="s">
        <v>40</v>
      </c>
      <c r="K21" s="12">
        <v>10.38</v>
      </c>
    </row>
    <row r="22" spans="1:11" x14ac:dyDescent="0.25">
      <c r="A22" s="9" t="s">
        <v>25</v>
      </c>
      <c r="B22" s="9" t="s">
        <v>30</v>
      </c>
      <c r="C22" s="9" t="s">
        <v>33</v>
      </c>
      <c r="D22" s="10">
        <v>15610</v>
      </c>
      <c r="E22" s="11">
        <v>339</v>
      </c>
      <c r="J22" t="s">
        <v>32</v>
      </c>
      <c r="K22" s="12">
        <v>7.16</v>
      </c>
    </row>
    <row r="23" spans="1:11" x14ac:dyDescent="0.25">
      <c r="A23" s="5" t="s">
        <v>13</v>
      </c>
      <c r="B23" s="5" t="s">
        <v>30</v>
      </c>
      <c r="C23" s="5" t="s">
        <v>22</v>
      </c>
      <c r="D23" s="6">
        <v>336</v>
      </c>
      <c r="E23" s="7">
        <v>144</v>
      </c>
      <c r="J23" t="s">
        <v>7</v>
      </c>
      <c r="K23" s="12">
        <v>14.49</v>
      </c>
    </row>
    <row r="24" spans="1:11" x14ac:dyDescent="0.25">
      <c r="A24" s="9" t="s">
        <v>26</v>
      </c>
      <c r="B24" s="9" t="s">
        <v>17</v>
      </c>
      <c r="C24" s="9" t="s">
        <v>33</v>
      </c>
      <c r="D24" s="10">
        <v>9443</v>
      </c>
      <c r="E24" s="11">
        <v>162</v>
      </c>
      <c r="J24" t="s">
        <v>21</v>
      </c>
      <c r="K24" s="12">
        <v>5.79</v>
      </c>
    </row>
    <row r="25" spans="1:11" x14ac:dyDescent="0.25">
      <c r="A25" s="5" t="s">
        <v>11</v>
      </c>
      <c r="B25" s="5" t="s">
        <v>30</v>
      </c>
      <c r="C25" s="5" t="s">
        <v>34</v>
      </c>
      <c r="D25" s="6">
        <v>8155</v>
      </c>
      <c r="E25" s="7">
        <v>90</v>
      </c>
      <c r="J25" t="s">
        <v>10</v>
      </c>
      <c r="K25" s="12">
        <v>8.65</v>
      </c>
    </row>
    <row r="26" spans="1:11" x14ac:dyDescent="0.25">
      <c r="A26" s="9" t="s">
        <v>8</v>
      </c>
      <c r="B26" s="9" t="s">
        <v>20</v>
      </c>
      <c r="C26" s="9" t="s">
        <v>34</v>
      </c>
      <c r="D26" s="10">
        <v>1701</v>
      </c>
      <c r="E26" s="11">
        <v>234</v>
      </c>
      <c r="J26" t="s">
        <v>19</v>
      </c>
      <c r="K26" s="12">
        <v>12.37</v>
      </c>
    </row>
    <row r="27" spans="1:11" x14ac:dyDescent="0.25">
      <c r="A27" s="5" t="s">
        <v>35</v>
      </c>
      <c r="B27" s="5" t="s">
        <v>20</v>
      </c>
      <c r="C27" s="5" t="s">
        <v>22</v>
      </c>
      <c r="D27" s="6">
        <v>2205</v>
      </c>
      <c r="E27" s="7">
        <v>141</v>
      </c>
    </row>
    <row r="28" spans="1:11" x14ac:dyDescent="0.25">
      <c r="A28" s="9" t="s">
        <v>8</v>
      </c>
      <c r="B28" s="9" t="s">
        <v>6</v>
      </c>
      <c r="C28" s="9" t="s">
        <v>36</v>
      </c>
      <c r="D28" s="10">
        <v>1771</v>
      </c>
      <c r="E28" s="11">
        <v>204</v>
      </c>
    </row>
    <row r="29" spans="1:11" x14ac:dyDescent="0.25">
      <c r="A29" s="5" t="s">
        <v>13</v>
      </c>
      <c r="B29" s="5" t="s">
        <v>9</v>
      </c>
      <c r="C29" s="5" t="s">
        <v>37</v>
      </c>
      <c r="D29" s="6">
        <v>2114</v>
      </c>
      <c r="E29" s="7">
        <v>186</v>
      </c>
    </row>
    <row r="30" spans="1:11" x14ac:dyDescent="0.25">
      <c r="A30" s="9" t="s">
        <v>13</v>
      </c>
      <c r="B30" s="9" t="s">
        <v>14</v>
      </c>
      <c r="C30" s="9" t="s">
        <v>31</v>
      </c>
      <c r="D30" s="10">
        <v>10311</v>
      </c>
      <c r="E30" s="11">
        <v>231</v>
      </c>
    </row>
    <row r="31" spans="1:11" x14ac:dyDescent="0.25">
      <c r="A31" s="5" t="s">
        <v>27</v>
      </c>
      <c r="B31" s="5" t="s">
        <v>17</v>
      </c>
      <c r="C31" s="5" t="s">
        <v>29</v>
      </c>
      <c r="D31" s="6">
        <v>21</v>
      </c>
      <c r="E31" s="7">
        <v>168</v>
      </c>
    </row>
    <row r="32" spans="1:11" x14ac:dyDescent="0.25">
      <c r="A32" s="9" t="s">
        <v>35</v>
      </c>
      <c r="B32" s="9" t="s">
        <v>9</v>
      </c>
      <c r="C32" s="9" t="s">
        <v>33</v>
      </c>
      <c r="D32" s="10">
        <v>1974</v>
      </c>
      <c r="E32" s="11">
        <v>195</v>
      </c>
    </row>
    <row r="33" spans="1:5" x14ac:dyDescent="0.25">
      <c r="A33" s="5" t="s">
        <v>25</v>
      </c>
      <c r="B33" s="5" t="s">
        <v>14</v>
      </c>
      <c r="C33" s="5" t="s">
        <v>34</v>
      </c>
      <c r="D33" s="6">
        <v>6314</v>
      </c>
      <c r="E33" s="7">
        <v>15</v>
      </c>
    </row>
    <row r="34" spans="1:5" x14ac:dyDescent="0.25">
      <c r="A34" s="9" t="s">
        <v>35</v>
      </c>
      <c r="B34" s="9" t="s">
        <v>6</v>
      </c>
      <c r="C34" s="9" t="s">
        <v>34</v>
      </c>
      <c r="D34" s="10">
        <v>4683</v>
      </c>
      <c r="E34" s="11">
        <v>30</v>
      </c>
    </row>
    <row r="35" spans="1:5" x14ac:dyDescent="0.25">
      <c r="A35" s="5" t="s">
        <v>13</v>
      </c>
      <c r="B35" s="5" t="s">
        <v>6</v>
      </c>
      <c r="C35" s="5" t="s">
        <v>38</v>
      </c>
      <c r="D35" s="6">
        <v>6398</v>
      </c>
      <c r="E35" s="7">
        <v>102</v>
      </c>
    </row>
    <row r="36" spans="1:5" x14ac:dyDescent="0.25">
      <c r="A36" s="9" t="s">
        <v>26</v>
      </c>
      <c r="B36" s="9" t="s">
        <v>9</v>
      </c>
      <c r="C36" s="9" t="s">
        <v>36</v>
      </c>
      <c r="D36" s="10">
        <v>553</v>
      </c>
      <c r="E36" s="11">
        <v>15</v>
      </c>
    </row>
    <row r="37" spans="1:5" x14ac:dyDescent="0.25">
      <c r="A37" s="5" t="s">
        <v>8</v>
      </c>
      <c r="B37" s="5" t="s">
        <v>17</v>
      </c>
      <c r="C37" s="5" t="s">
        <v>7</v>
      </c>
      <c r="D37" s="6">
        <v>7021</v>
      </c>
      <c r="E37" s="7">
        <v>183</v>
      </c>
    </row>
    <row r="38" spans="1:5" x14ac:dyDescent="0.25">
      <c r="A38" s="9" t="s">
        <v>5</v>
      </c>
      <c r="B38" s="9" t="s">
        <v>17</v>
      </c>
      <c r="C38" s="9" t="s">
        <v>22</v>
      </c>
      <c r="D38" s="10">
        <v>5817</v>
      </c>
      <c r="E38" s="11">
        <v>12</v>
      </c>
    </row>
    <row r="39" spans="1:5" x14ac:dyDescent="0.25">
      <c r="A39" s="5" t="s">
        <v>13</v>
      </c>
      <c r="B39" s="5" t="s">
        <v>17</v>
      </c>
      <c r="C39" s="5" t="s">
        <v>24</v>
      </c>
      <c r="D39" s="6">
        <v>3976</v>
      </c>
      <c r="E39" s="7">
        <v>72</v>
      </c>
    </row>
    <row r="40" spans="1:5" x14ac:dyDescent="0.25">
      <c r="A40" s="9" t="s">
        <v>16</v>
      </c>
      <c r="B40" s="9" t="s">
        <v>20</v>
      </c>
      <c r="C40" s="9" t="s">
        <v>39</v>
      </c>
      <c r="D40" s="10">
        <v>1134</v>
      </c>
      <c r="E40" s="11">
        <v>282</v>
      </c>
    </row>
    <row r="41" spans="1:5" x14ac:dyDescent="0.25">
      <c r="A41" s="5" t="s">
        <v>26</v>
      </c>
      <c r="B41" s="5" t="s">
        <v>17</v>
      </c>
      <c r="C41" s="5" t="s">
        <v>40</v>
      </c>
      <c r="D41" s="6">
        <v>6027</v>
      </c>
      <c r="E41" s="7">
        <v>144</v>
      </c>
    </row>
    <row r="42" spans="1:5" x14ac:dyDescent="0.25">
      <c r="A42" s="9" t="s">
        <v>16</v>
      </c>
      <c r="B42" s="9" t="s">
        <v>6</v>
      </c>
      <c r="C42" s="9" t="s">
        <v>29</v>
      </c>
      <c r="D42" s="10">
        <v>1904</v>
      </c>
      <c r="E42" s="11">
        <v>405</v>
      </c>
    </row>
    <row r="43" spans="1:5" x14ac:dyDescent="0.25">
      <c r="A43" s="5" t="s">
        <v>23</v>
      </c>
      <c r="B43" s="5" t="s">
        <v>30</v>
      </c>
      <c r="C43" s="5" t="s">
        <v>10</v>
      </c>
      <c r="D43" s="6">
        <v>3262</v>
      </c>
      <c r="E43" s="7">
        <v>75</v>
      </c>
    </row>
    <row r="44" spans="1:5" x14ac:dyDescent="0.25">
      <c r="A44" s="9" t="s">
        <v>5</v>
      </c>
      <c r="B44" s="9" t="s">
        <v>30</v>
      </c>
      <c r="C44" s="9" t="s">
        <v>39</v>
      </c>
      <c r="D44" s="10">
        <v>2289</v>
      </c>
      <c r="E44" s="11">
        <v>135</v>
      </c>
    </row>
    <row r="45" spans="1:5" x14ac:dyDescent="0.25">
      <c r="A45" s="5" t="s">
        <v>25</v>
      </c>
      <c r="B45" s="5" t="s">
        <v>30</v>
      </c>
      <c r="C45" s="5" t="s">
        <v>39</v>
      </c>
      <c r="D45" s="6">
        <v>6986</v>
      </c>
      <c r="E45" s="7">
        <v>21</v>
      </c>
    </row>
    <row r="46" spans="1:5" x14ac:dyDescent="0.25">
      <c r="A46" s="9" t="s">
        <v>26</v>
      </c>
      <c r="B46" s="9" t="s">
        <v>20</v>
      </c>
      <c r="C46" s="9" t="s">
        <v>34</v>
      </c>
      <c r="D46" s="10">
        <v>4417</v>
      </c>
      <c r="E46" s="11">
        <v>153</v>
      </c>
    </row>
    <row r="47" spans="1:5" x14ac:dyDescent="0.25">
      <c r="A47" s="5" t="s">
        <v>16</v>
      </c>
      <c r="B47" s="5" t="s">
        <v>30</v>
      </c>
      <c r="C47" s="5" t="s">
        <v>37</v>
      </c>
      <c r="D47" s="6">
        <v>1442</v>
      </c>
      <c r="E47" s="7">
        <v>15</v>
      </c>
    </row>
    <row r="48" spans="1:5" x14ac:dyDescent="0.25">
      <c r="A48" s="9" t="s">
        <v>27</v>
      </c>
      <c r="B48" s="9" t="s">
        <v>9</v>
      </c>
      <c r="C48" s="9" t="s">
        <v>24</v>
      </c>
      <c r="D48" s="10">
        <v>2415</v>
      </c>
      <c r="E48" s="11">
        <v>255</v>
      </c>
    </row>
    <row r="49" spans="1:5" x14ac:dyDescent="0.25">
      <c r="A49" s="5" t="s">
        <v>26</v>
      </c>
      <c r="B49" s="5" t="s">
        <v>6</v>
      </c>
      <c r="C49" s="5" t="s">
        <v>36</v>
      </c>
      <c r="D49" s="6">
        <v>238</v>
      </c>
      <c r="E49" s="7">
        <v>18</v>
      </c>
    </row>
    <row r="50" spans="1:5" x14ac:dyDescent="0.25">
      <c r="A50" s="9" t="s">
        <v>16</v>
      </c>
      <c r="B50" s="9" t="s">
        <v>6</v>
      </c>
      <c r="C50" s="9" t="s">
        <v>34</v>
      </c>
      <c r="D50" s="10">
        <v>4949</v>
      </c>
      <c r="E50" s="11">
        <v>189</v>
      </c>
    </row>
    <row r="51" spans="1:5" x14ac:dyDescent="0.25">
      <c r="A51" s="5" t="s">
        <v>25</v>
      </c>
      <c r="B51" s="5" t="s">
        <v>20</v>
      </c>
      <c r="C51" s="5" t="s">
        <v>10</v>
      </c>
      <c r="D51" s="6">
        <v>5075</v>
      </c>
      <c r="E51" s="7">
        <v>21</v>
      </c>
    </row>
    <row r="52" spans="1:5" x14ac:dyDescent="0.25">
      <c r="A52" s="9" t="s">
        <v>27</v>
      </c>
      <c r="B52" s="9" t="s">
        <v>14</v>
      </c>
      <c r="C52" s="9" t="s">
        <v>29</v>
      </c>
      <c r="D52" s="10">
        <v>9198</v>
      </c>
      <c r="E52" s="11">
        <v>36</v>
      </c>
    </row>
    <row r="53" spans="1:5" x14ac:dyDescent="0.25">
      <c r="A53" s="5" t="s">
        <v>16</v>
      </c>
      <c r="B53" s="5" t="s">
        <v>30</v>
      </c>
      <c r="C53" s="5" t="s">
        <v>32</v>
      </c>
      <c r="D53" s="6">
        <v>3339</v>
      </c>
      <c r="E53" s="7">
        <v>75</v>
      </c>
    </row>
    <row r="54" spans="1:5" x14ac:dyDescent="0.25">
      <c r="A54" s="9" t="s">
        <v>5</v>
      </c>
      <c r="B54" s="9" t="s">
        <v>30</v>
      </c>
      <c r="C54" s="9" t="s">
        <v>28</v>
      </c>
      <c r="D54" s="10">
        <v>5019</v>
      </c>
      <c r="E54" s="11">
        <v>156</v>
      </c>
    </row>
    <row r="55" spans="1:5" x14ac:dyDescent="0.25">
      <c r="A55" s="5" t="s">
        <v>25</v>
      </c>
      <c r="B55" s="5" t="s">
        <v>14</v>
      </c>
      <c r="C55" s="5" t="s">
        <v>29</v>
      </c>
      <c r="D55" s="6">
        <v>16184</v>
      </c>
      <c r="E55" s="7">
        <v>39</v>
      </c>
    </row>
    <row r="56" spans="1:5" x14ac:dyDescent="0.25">
      <c r="A56" s="9" t="s">
        <v>16</v>
      </c>
      <c r="B56" s="9" t="s">
        <v>14</v>
      </c>
      <c r="C56" s="9" t="s">
        <v>41</v>
      </c>
      <c r="D56" s="10">
        <v>497</v>
      </c>
      <c r="E56" s="11">
        <v>63</v>
      </c>
    </row>
    <row r="57" spans="1:5" x14ac:dyDescent="0.25">
      <c r="A57" s="5" t="s">
        <v>26</v>
      </c>
      <c r="B57" s="5" t="s">
        <v>14</v>
      </c>
      <c r="C57" s="5" t="s">
        <v>32</v>
      </c>
      <c r="D57" s="6">
        <v>8211</v>
      </c>
      <c r="E57" s="7">
        <v>75</v>
      </c>
    </row>
    <row r="58" spans="1:5" x14ac:dyDescent="0.25">
      <c r="A58" s="9" t="s">
        <v>26</v>
      </c>
      <c r="B58" s="9" t="s">
        <v>20</v>
      </c>
      <c r="C58" s="9" t="s">
        <v>40</v>
      </c>
      <c r="D58" s="10">
        <v>6580</v>
      </c>
      <c r="E58" s="11">
        <v>183</v>
      </c>
    </row>
    <row r="59" spans="1:5" x14ac:dyDescent="0.25">
      <c r="A59" s="5" t="s">
        <v>13</v>
      </c>
      <c r="B59" s="5" t="s">
        <v>9</v>
      </c>
      <c r="C59" s="5" t="s">
        <v>31</v>
      </c>
      <c r="D59" s="6">
        <v>4760</v>
      </c>
      <c r="E59" s="7">
        <v>69</v>
      </c>
    </row>
    <row r="60" spans="1:5" x14ac:dyDescent="0.25">
      <c r="A60" s="9" t="s">
        <v>5</v>
      </c>
      <c r="B60" s="9" t="s">
        <v>14</v>
      </c>
      <c r="C60" s="9" t="s">
        <v>18</v>
      </c>
      <c r="D60" s="10">
        <v>5439</v>
      </c>
      <c r="E60" s="11">
        <v>30</v>
      </c>
    </row>
    <row r="61" spans="1:5" x14ac:dyDescent="0.25">
      <c r="A61" s="5" t="s">
        <v>13</v>
      </c>
      <c r="B61" s="5" t="s">
        <v>30</v>
      </c>
      <c r="C61" s="5" t="s">
        <v>28</v>
      </c>
      <c r="D61" s="6">
        <v>1463</v>
      </c>
      <c r="E61" s="7">
        <v>39</v>
      </c>
    </row>
    <row r="62" spans="1:5" x14ac:dyDescent="0.25">
      <c r="A62" s="9" t="s">
        <v>27</v>
      </c>
      <c r="B62" s="9" t="s">
        <v>30</v>
      </c>
      <c r="C62" s="9" t="s">
        <v>10</v>
      </c>
      <c r="D62" s="10">
        <v>7777</v>
      </c>
      <c r="E62" s="11">
        <v>504</v>
      </c>
    </row>
    <row r="63" spans="1:5" x14ac:dyDescent="0.25">
      <c r="A63" s="5" t="s">
        <v>11</v>
      </c>
      <c r="B63" s="5" t="s">
        <v>6</v>
      </c>
      <c r="C63" s="5" t="s">
        <v>32</v>
      </c>
      <c r="D63" s="6">
        <v>1085</v>
      </c>
      <c r="E63" s="7">
        <v>273</v>
      </c>
    </row>
    <row r="64" spans="1:5" x14ac:dyDescent="0.25">
      <c r="A64" s="9" t="s">
        <v>25</v>
      </c>
      <c r="B64" s="9" t="s">
        <v>6</v>
      </c>
      <c r="C64" s="9" t="s">
        <v>21</v>
      </c>
      <c r="D64" s="10">
        <v>182</v>
      </c>
      <c r="E64" s="11">
        <v>48</v>
      </c>
    </row>
    <row r="65" spans="1:5" x14ac:dyDescent="0.25">
      <c r="A65" s="5" t="s">
        <v>16</v>
      </c>
      <c r="B65" s="5" t="s">
        <v>30</v>
      </c>
      <c r="C65" s="5" t="s">
        <v>39</v>
      </c>
      <c r="D65" s="6">
        <v>4242</v>
      </c>
      <c r="E65" s="7">
        <v>207</v>
      </c>
    </row>
    <row r="66" spans="1:5" x14ac:dyDescent="0.25">
      <c r="A66" s="9" t="s">
        <v>16</v>
      </c>
      <c r="B66" s="9" t="s">
        <v>14</v>
      </c>
      <c r="C66" s="9" t="s">
        <v>10</v>
      </c>
      <c r="D66" s="10">
        <v>6118</v>
      </c>
      <c r="E66" s="11">
        <v>9</v>
      </c>
    </row>
    <row r="67" spans="1:5" x14ac:dyDescent="0.25">
      <c r="A67" s="5" t="s">
        <v>35</v>
      </c>
      <c r="B67" s="5" t="s">
        <v>14</v>
      </c>
      <c r="C67" s="5" t="s">
        <v>34</v>
      </c>
      <c r="D67" s="6">
        <v>2317</v>
      </c>
      <c r="E67" s="7">
        <v>261</v>
      </c>
    </row>
    <row r="68" spans="1:5" x14ac:dyDescent="0.25">
      <c r="A68" s="9" t="s">
        <v>16</v>
      </c>
      <c r="B68" s="9" t="s">
        <v>20</v>
      </c>
      <c r="C68" s="9" t="s">
        <v>29</v>
      </c>
      <c r="D68" s="10">
        <v>938</v>
      </c>
      <c r="E68" s="11">
        <v>6</v>
      </c>
    </row>
    <row r="69" spans="1:5" x14ac:dyDescent="0.25">
      <c r="A69" s="5" t="s">
        <v>8</v>
      </c>
      <c r="B69" s="5" t="s">
        <v>6</v>
      </c>
      <c r="C69" s="5" t="s">
        <v>37</v>
      </c>
      <c r="D69" s="6">
        <v>9709</v>
      </c>
      <c r="E69" s="7">
        <v>30</v>
      </c>
    </row>
    <row r="70" spans="1:5" x14ac:dyDescent="0.25">
      <c r="A70" s="9" t="s">
        <v>23</v>
      </c>
      <c r="B70" s="9" t="s">
        <v>30</v>
      </c>
      <c r="C70" s="9" t="s">
        <v>33</v>
      </c>
      <c r="D70" s="10">
        <v>2205</v>
      </c>
      <c r="E70" s="11">
        <v>138</v>
      </c>
    </row>
    <row r="71" spans="1:5" x14ac:dyDescent="0.25">
      <c r="A71" s="5" t="s">
        <v>23</v>
      </c>
      <c r="B71" s="5" t="s">
        <v>6</v>
      </c>
      <c r="C71" s="5" t="s">
        <v>28</v>
      </c>
      <c r="D71" s="6">
        <v>4487</v>
      </c>
      <c r="E71" s="7">
        <v>111</v>
      </c>
    </row>
    <row r="72" spans="1:5" x14ac:dyDescent="0.25">
      <c r="A72" s="9" t="s">
        <v>25</v>
      </c>
      <c r="B72" s="9" t="s">
        <v>9</v>
      </c>
      <c r="C72" s="9" t="s">
        <v>15</v>
      </c>
      <c r="D72" s="10">
        <v>2415</v>
      </c>
      <c r="E72" s="11">
        <v>15</v>
      </c>
    </row>
    <row r="73" spans="1:5" x14ac:dyDescent="0.25">
      <c r="A73" s="5" t="s">
        <v>5</v>
      </c>
      <c r="B73" s="5" t="s">
        <v>30</v>
      </c>
      <c r="C73" s="5" t="s">
        <v>36</v>
      </c>
      <c r="D73" s="6">
        <v>4018</v>
      </c>
      <c r="E73" s="7">
        <v>162</v>
      </c>
    </row>
    <row r="74" spans="1:5" x14ac:dyDescent="0.25">
      <c r="A74" s="9" t="s">
        <v>25</v>
      </c>
      <c r="B74" s="9" t="s">
        <v>30</v>
      </c>
      <c r="C74" s="9" t="s">
        <v>36</v>
      </c>
      <c r="D74" s="10">
        <v>861</v>
      </c>
      <c r="E74" s="11">
        <v>195</v>
      </c>
    </row>
    <row r="75" spans="1:5" x14ac:dyDescent="0.25">
      <c r="A75" s="5" t="s">
        <v>35</v>
      </c>
      <c r="B75" s="5" t="s">
        <v>20</v>
      </c>
      <c r="C75" s="5" t="s">
        <v>24</v>
      </c>
      <c r="D75" s="6">
        <v>5586</v>
      </c>
      <c r="E75" s="7">
        <v>525</v>
      </c>
    </row>
    <row r="76" spans="1:5" x14ac:dyDescent="0.25">
      <c r="A76" s="9" t="s">
        <v>23</v>
      </c>
      <c r="B76" s="9" t="s">
        <v>30</v>
      </c>
      <c r="C76" s="9" t="s">
        <v>19</v>
      </c>
      <c r="D76" s="10">
        <v>2226</v>
      </c>
      <c r="E76" s="11">
        <v>48</v>
      </c>
    </row>
    <row r="77" spans="1:5" x14ac:dyDescent="0.25">
      <c r="A77" s="5" t="s">
        <v>11</v>
      </c>
      <c r="B77" s="5" t="s">
        <v>30</v>
      </c>
      <c r="C77" s="5" t="s">
        <v>40</v>
      </c>
      <c r="D77" s="6">
        <v>14329</v>
      </c>
      <c r="E77" s="7">
        <v>150</v>
      </c>
    </row>
    <row r="78" spans="1:5" x14ac:dyDescent="0.25">
      <c r="A78" s="9" t="s">
        <v>11</v>
      </c>
      <c r="B78" s="9" t="s">
        <v>30</v>
      </c>
      <c r="C78" s="9" t="s">
        <v>33</v>
      </c>
      <c r="D78" s="10">
        <v>8463</v>
      </c>
      <c r="E78" s="11">
        <v>492</v>
      </c>
    </row>
    <row r="79" spans="1:5" x14ac:dyDescent="0.25">
      <c r="A79" s="5" t="s">
        <v>25</v>
      </c>
      <c r="B79" s="5" t="s">
        <v>30</v>
      </c>
      <c r="C79" s="5" t="s">
        <v>32</v>
      </c>
      <c r="D79" s="6">
        <v>2891</v>
      </c>
      <c r="E79" s="7">
        <v>102</v>
      </c>
    </row>
    <row r="80" spans="1:5" x14ac:dyDescent="0.25">
      <c r="A80" s="9" t="s">
        <v>27</v>
      </c>
      <c r="B80" s="9" t="s">
        <v>14</v>
      </c>
      <c r="C80" s="9" t="s">
        <v>34</v>
      </c>
      <c r="D80" s="10">
        <v>3773</v>
      </c>
      <c r="E80" s="11">
        <v>165</v>
      </c>
    </row>
    <row r="81" spans="1:5" x14ac:dyDescent="0.25">
      <c r="A81" s="5" t="s">
        <v>13</v>
      </c>
      <c r="B81" s="5" t="s">
        <v>14</v>
      </c>
      <c r="C81" s="5" t="s">
        <v>40</v>
      </c>
      <c r="D81" s="6">
        <v>854</v>
      </c>
      <c r="E81" s="7">
        <v>309</v>
      </c>
    </row>
    <row r="82" spans="1:5" x14ac:dyDescent="0.25">
      <c r="A82" s="9" t="s">
        <v>16</v>
      </c>
      <c r="B82" s="9" t="s">
        <v>14</v>
      </c>
      <c r="C82" s="9" t="s">
        <v>28</v>
      </c>
      <c r="D82" s="10">
        <v>4970</v>
      </c>
      <c r="E82" s="11">
        <v>156</v>
      </c>
    </row>
    <row r="83" spans="1:5" x14ac:dyDescent="0.25">
      <c r="A83" s="5" t="s">
        <v>11</v>
      </c>
      <c r="B83" s="5" t="s">
        <v>9</v>
      </c>
      <c r="C83" s="5" t="s">
        <v>42</v>
      </c>
      <c r="D83" s="6">
        <v>98</v>
      </c>
      <c r="E83" s="7">
        <v>159</v>
      </c>
    </row>
    <row r="84" spans="1:5" x14ac:dyDescent="0.25">
      <c r="A84" s="9" t="s">
        <v>25</v>
      </c>
      <c r="B84" s="9" t="s">
        <v>9</v>
      </c>
      <c r="C84" s="9" t="s">
        <v>37</v>
      </c>
      <c r="D84" s="10">
        <v>13391</v>
      </c>
      <c r="E84" s="11">
        <v>201</v>
      </c>
    </row>
    <row r="85" spans="1:5" x14ac:dyDescent="0.25">
      <c r="A85" s="5" t="s">
        <v>8</v>
      </c>
      <c r="B85" s="5" t="s">
        <v>17</v>
      </c>
      <c r="C85" s="5" t="s">
        <v>21</v>
      </c>
      <c r="D85" s="6">
        <v>8890</v>
      </c>
      <c r="E85" s="7">
        <v>210</v>
      </c>
    </row>
    <row r="86" spans="1:5" x14ac:dyDescent="0.25">
      <c r="A86" s="9" t="s">
        <v>26</v>
      </c>
      <c r="B86" s="9" t="s">
        <v>20</v>
      </c>
      <c r="C86" s="9" t="s">
        <v>31</v>
      </c>
      <c r="D86" s="10">
        <v>56</v>
      </c>
      <c r="E86" s="11">
        <v>51</v>
      </c>
    </row>
    <row r="87" spans="1:5" x14ac:dyDescent="0.25">
      <c r="A87" s="5" t="s">
        <v>27</v>
      </c>
      <c r="B87" s="5" t="s">
        <v>14</v>
      </c>
      <c r="C87" s="5" t="s">
        <v>18</v>
      </c>
      <c r="D87" s="6">
        <v>3339</v>
      </c>
      <c r="E87" s="7">
        <v>39</v>
      </c>
    </row>
    <row r="88" spans="1:5" x14ac:dyDescent="0.25">
      <c r="A88" s="9" t="s">
        <v>35</v>
      </c>
      <c r="B88" s="9" t="s">
        <v>9</v>
      </c>
      <c r="C88" s="9" t="s">
        <v>15</v>
      </c>
      <c r="D88" s="10">
        <v>3808</v>
      </c>
      <c r="E88" s="11">
        <v>279</v>
      </c>
    </row>
    <row r="89" spans="1:5" x14ac:dyDescent="0.25">
      <c r="A89" s="5" t="s">
        <v>35</v>
      </c>
      <c r="B89" s="5" t="s">
        <v>20</v>
      </c>
      <c r="C89" s="5" t="s">
        <v>31</v>
      </c>
      <c r="D89" s="6">
        <v>63</v>
      </c>
      <c r="E89" s="7">
        <v>123</v>
      </c>
    </row>
    <row r="90" spans="1:5" x14ac:dyDescent="0.25">
      <c r="A90" s="9" t="s">
        <v>26</v>
      </c>
      <c r="B90" s="9" t="s">
        <v>17</v>
      </c>
      <c r="C90" s="9" t="s">
        <v>39</v>
      </c>
      <c r="D90" s="10">
        <v>7812</v>
      </c>
      <c r="E90" s="11">
        <v>81</v>
      </c>
    </row>
    <row r="91" spans="1:5" x14ac:dyDescent="0.25">
      <c r="A91" s="5" t="s">
        <v>5</v>
      </c>
      <c r="B91" s="5" t="s">
        <v>6</v>
      </c>
      <c r="C91" s="5" t="s">
        <v>36</v>
      </c>
      <c r="D91" s="6">
        <v>7693</v>
      </c>
      <c r="E91" s="7">
        <v>21</v>
      </c>
    </row>
    <row r="92" spans="1:5" x14ac:dyDescent="0.25">
      <c r="A92" s="9" t="s">
        <v>27</v>
      </c>
      <c r="B92" s="9" t="s">
        <v>14</v>
      </c>
      <c r="C92" s="9" t="s">
        <v>40</v>
      </c>
      <c r="D92" s="10">
        <v>973</v>
      </c>
      <c r="E92" s="11">
        <v>162</v>
      </c>
    </row>
    <row r="93" spans="1:5" x14ac:dyDescent="0.25">
      <c r="A93" s="5" t="s">
        <v>35</v>
      </c>
      <c r="B93" s="5" t="s">
        <v>9</v>
      </c>
      <c r="C93" s="5" t="s">
        <v>41</v>
      </c>
      <c r="D93" s="6">
        <v>567</v>
      </c>
      <c r="E93" s="7">
        <v>228</v>
      </c>
    </row>
    <row r="94" spans="1:5" x14ac:dyDescent="0.25">
      <c r="A94" s="9" t="s">
        <v>35</v>
      </c>
      <c r="B94" s="9" t="s">
        <v>14</v>
      </c>
      <c r="C94" s="9" t="s">
        <v>32</v>
      </c>
      <c r="D94" s="10">
        <v>2471</v>
      </c>
      <c r="E94" s="11">
        <v>342</v>
      </c>
    </row>
    <row r="95" spans="1:5" x14ac:dyDescent="0.25">
      <c r="A95" s="5" t="s">
        <v>25</v>
      </c>
      <c r="B95" s="5" t="s">
        <v>20</v>
      </c>
      <c r="C95" s="5" t="s">
        <v>31</v>
      </c>
      <c r="D95" s="6">
        <v>7189</v>
      </c>
      <c r="E95" s="7">
        <v>54</v>
      </c>
    </row>
    <row r="96" spans="1:5" x14ac:dyDescent="0.25">
      <c r="A96" s="9" t="s">
        <v>13</v>
      </c>
      <c r="B96" s="9" t="s">
        <v>9</v>
      </c>
      <c r="C96" s="9" t="s">
        <v>40</v>
      </c>
      <c r="D96" s="10">
        <v>7455</v>
      </c>
      <c r="E96" s="11">
        <v>216</v>
      </c>
    </row>
    <row r="97" spans="1:5" x14ac:dyDescent="0.25">
      <c r="A97" s="5" t="s">
        <v>27</v>
      </c>
      <c r="B97" s="5" t="s">
        <v>30</v>
      </c>
      <c r="C97" s="5" t="s">
        <v>42</v>
      </c>
      <c r="D97" s="6">
        <v>3108</v>
      </c>
      <c r="E97" s="7">
        <v>54</v>
      </c>
    </row>
    <row r="98" spans="1:5" x14ac:dyDescent="0.25">
      <c r="A98" s="9" t="s">
        <v>16</v>
      </c>
      <c r="B98" s="9" t="s">
        <v>20</v>
      </c>
      <c r="C98" s="9" t="s">
        <v>18</v>
      </c>
      <c r="D98" s="10">
        <v>469</v>
      </c>
      <c r="E98" s="11">
        <v>75</v>
      </c>
    </row>
    <row r="99" spans="1:5" x14ac:dyDescent="0.25">
      <c r="A99" s="5" t="s">
        <v>11</v>
      </c>
      <c r="B99" s="5" t="s">
        <v>6</v>
      </c>
      <c r="C99" s="5" t="s">
        <v>34</v>
      </c>
      <c r="D99" s="6">
        <v>2737</v>
      </c>
      <c r="E99" s="7">
        <v>93</v>
      </c>
    </row>
    <row r="100" spans="1:5" x14ac:dyDescent="0.25">
      <c r="A100" s="9" t="s">
        <v>11</v>
      </c>
      <c r="B100" s="9" t="s">
        <v>6</v>
      </c>
      <c r="C100" s="9" t="s">
        <v>18</v>
      </c>
      <c r="D100" s="10">
        <v>4305</v>
      </c>
      <c r="E100" s="11">
        <v>156</v>
      </c>
    </row>
    <row r="101" spans="1:5" x14ac:dyDescent="0.25">
      <c r="A101" s="5" t="s">
        <v>11</v>
      </c>
      <c r="B101" s="5" t="s">
        <v>20</v>
      </c>
      <c r="C101" s="5" t="s">
        <v>28</v>
      </c>
      <c r="D101" s="6">
        <v>2408</v>
      </c>
      <c r="E101" s="7">
        <v>9</v>
      </c>
    </row>
    <row r="102" spans="1:5" x14ac:dyDescent="0.25">
      <c r="A102" s="9" t="s">
        <v>27</v>
      </c>
      <c r="B102" s="9" t="s">
        <v>14</v>
      </c>
      <c r="C102" s="9" t="s">
        <v>36</v>
      </c>
      <c r="D102" s="10">
        <v>1281</v>
      </c>
      <c r="E102" s="11">
        <v>18</v>
      </c>
    </row>
    <row r="103" spans="1:5" x14ac:dyDescent="0.25">
      <c r="A103" s="5" t="s">
        <v>5</v>
      </c>
      <c r="B103" s="5" t="s">
        <v>9</v>
      </c>
      <c r="C103" s="5" t="s">
        <v>10</v>
      </c>
      <c r="D103" s="6">
        <v>12348</v>
      </c>
      <c r="E103" s="7">
        <v>234</v>
      </c>
    </row>
    <row r="104" spans="1:5" x14ac:dyDescent="0.25">
      <c r="A104" s="9" t="s">
        <v>27</v>
      </c>
      <c r="B104" s="9" t="s">
        <v>30</v>
      </c>
      <c r="C104" s="9" t="s">
        <v>40</v>
      </c>
      <c r="D104" s="10">
        <v>3689</v>
      </c>
      <c r="E104" s="11">
        <v>312</v>
      </c>
    </row>
    <row r="105" spans="1:5" x14ac:dyDescent="0.25">
      <c r="A105" s="5" t="s">
        <v>23</v>
      </c>
      <c r="B105" s="5" t="s">
        <v>14</v>
      </c>
      <c r="C105" s="5" t="s">
        <v>36</v>
      </c>
      <c r="D105" s="6">
        <v>2870</v>
      </c>
      <c r="E105" s="7">
        <v>300</v>
      </c>
    </row>
    <row r="106" spans="1:5" x14ac:dyDescent="0.25">
      <c r="A106" s="9" t="s">
        <v>26</v>
      </c>
      <c r="B106" s="9" t="s">
        <v>14</v>
      </c>
      <c r="C106" s="9" t="s">
        <v>39</v>
      </c>
      <c r="D106" s="10">
        <v>798</v>
      </c>
      <c r="E106" s="11">
        <v>519</v>
      </c>
    </row>
    <row r="107" spans="1:5" x14ac:dyDescent="0.25">
      <c r="A107" s="5" t="s">
        <v>13</v>
      </c>
      <c r="B107" s="5" t="s">
        <v>6</v>
      </c>
      <c r="C107" s="5" t="s">
        <v>41</v>
      </c>
      <c r="D107" s="6">
        <v>2933</v>
      </c>
      <c r="E107" s="7">
        <v>9</v>
      </c>
    </row>
    <row r="108" spans="1:5" x14ac:dyDescent="0.25">
      <c r="A108" s="9" t="s">
        <v>25</v>
      </c>
      <c r="B108" s="9" t="s">
        <v>9</v>
      </c>
      <c r="C108" s="9" t="s">
        <v>12</v>
      </c>
      <c r="D108" s="10">
        <v>2744</v>
      </c>
      <c r="E108" s="11">
        <v>9</v>
      </c>
    </row>
    <row r="109" spans="1:5" x14ac:dyDescent="0.25">
      <c r="A109" s="5" t="s">
        <v>5</v>
      </c>
      <c r="B109" s="5" t="s">
        <v>14</v>
      </c>
      <c r="C109" s="5" t="s">
        <v>19</v>
      </c>
      <c r="D109" s="6">
        <v>9772</v>
      </c>
      <c r="E109" s="7">
        <v>90</v>
      </c>
    </row>
    <row r="110" spans="1:5" x14ac:dyDescent="0.25">
      <c r="A110" s="9" t="s">
        <v>23</v>
      </c>
      <c r="B110" s="9" t="s">
        <v>30</v>
      </c>
      <c r="C110" s="9" t="s">
        <v>18</v>
      </c>
      <c r="D110" s="10">
        <v>1568</v>
      </c>
      <c r="E110" s="11">
        <v>96</v>
      </c>
    </row>
    <row r="111" spans="1:5" x14ac:dyDescent="0.25">
      <c r="A111" s="5" t="s">
        <v>26</v>
      </c>
      <c r="B111" s="5" t="s">
        <v>14</v>
      </c>
      <c r="C111" s="5" t="s">
        <v>29</v>
      </c>
      <c r="D111" s="6">
        <v>11417</v>
      </c>
      <c r="E111" s="7">
        <v>21</v>
      </c>
    </row>
    <row r="112" spans="1:5" x14ac:dyDescent="0.25">
      <c r="A112" s="9" t="s">
        <v>5</v>
      </c>
      <c r="B112" s="9" t="s">
        <v>30</v>
      </c>
      <c r="C112" s="9" t="s">
        <v>42</v>
      </c>
      <c r="D112" s="10">
        <v>6748</v>
      </c>
      <c r="E112" s="11">
        <v>48</v>
      </c>
    </row>
    <row r="113" spans="1:5" x14ac:dyDescent="0.25">
      <c r="A113" s="5" t="s">
        <v>35</v>
      </c>
      <c r="B113" s="5" t="s">
        <v>14</v>
      </c>
      <c r="C113" s="5" t="s">
        <v>39</v>
      </c>
      <c r="D113" s="6">
        <v>1407</v>
      </c>
      <c r="E113" s="7">
        <v>72</v>
      </c>
    </row>
    <row r="114" spans="1:5" x14ac:dyDescent="0.25">
      <c r="A114" s="9" t="s">
        <v>8</v>
      </c>
      <c r="B114" s="9" t="s">
        <v>9</v>
      </c>
      <c r="C114" s="9" t="s">
        <v>32</v>
      </c>
      <c r="D114" s="10">
        <v>2023</v>
      </c>
      <c r="E114" s="11">
        <v>168</v>
      </c>
    </row>
    <row r="115" spans="1:5" x14ac:dyDescent="0.25">
      <c r="A115" s="5" t="s">
        <v>25</v>
      </c>
      <c r="B115" s="5" t="s">
        <v>17</v>
      </c>
      <c r="C115" s="5" t="s">
        <v>42</v>
      </c>
      <c r="D115" s="6">
        <v>5236</v>
      </c>
      <c r="E115" s="7">
        <v>51</v>
      </c>
    </row>
    <row r="116" spans="1:5" x14ac:dyDescent="0.25">
      <c r="A116" s="9" t="s">
        <v>13</v>
      </c>
      <c r="B116" s="9" t="s">
        <v>14</v>
      </c>
      <c r="C116" s="9" t="s">
        <v>36</v>
      </c>
      <c r="D116" s="10">
        <v>1925</v>
      </c>
      <c r="E116" s="11">
        <v>192</v>
      </c>
    </row>
    <row r="117" spans="1:5" x14ac:dyDescent="0.25">
      <c r="A117" s="5" t="s">
        <v>23</v>
      </c>
      <c r="B117" s="5" t="s">
        <v>6</v>
      </c>
      <c r="C117" s="5" t="s">
        <v>24</v>
      </c>
      <c r="D117" s="6">
        <v>6608</v>
      </c>
      <c r="E117" s="7">
        <v>225</v>
      </c>
    </row>
    <row r="118" spans="1:5" x14ac:dyDescent="0.25">
      <c r="A118" s="9" t="s">
        <v>16</v>
      </c>
      <c r="B118" s="9" t="s">
        <v>30</v>
      </c>
      <c r="C118" s="9" t="s">
        <v>42</v>
      </c>
      <c r="D118" s="10">
        <v>8008</v>
      </c>
      <c r="E118" s="11">
        <v>456</v>
      </c>
    </row>
    <row r="119" spans="1:5" x14ac:dyDescent="0.25">
      <c r="A119" s="5" t="s">
        <v>35</v>
      </c>
      <c r="B119" s="5" t="s">
        <v>30</v>
      </c>
      <c r="C119" s="5" t="s">
        <v>18</v>
      </c>
      <c r="D119" s="6">
        <v>1428</v>
      </c>
      <c r="E119" s="7">
        <v>93</v>
      </c>
    </row>
    <row r="120" spans="1:5" x14ac:dyDescent="0.25">
      <c r="A120" s="9" t="s">
        <v>16</v>
      </c>
      <c r="B120" s="9" t="s">
        <v>30</v>
      </c>
      <c r="C120" s="9" t="s">
        <v>12</v>
      </c>
      <c r="D120" s="10">
        <v>525</v>
      </c>
      <c r="E120" s="11">
        <v>48</v>
      </c>
    </row>
    <row r="121" spans="1:5" x14ac:dyDescent="0.25">
      <c r="A121" s="5" t="s">
        <v>16</v>
      </c>
      <c r="B121" s="5" t="s">
        <v>6</v>
      </c>
      <c r="C121" s="5" t="s">
        <v>15</v>
      </c>
      <c r="D121" s="6">
        <v>1505</v>
      </c>
      <c r="E121" s="7">
        <v>102</v>
      </c>
    </row>
    <row r="122" spans="1:5" x14ac:dyDescent="0.25">
      <c r="A122" s="9" t="s">
        <v>23</v>
      </c>
      <c r="B122" s="9" t="s">
        <v>9</v>
      </c>
      <c r="C122" s="9" t="s">
        <v>7</v>
      </c>
      <c r="D122" s="10">
        <v>6755</v>
      </c>
      <c r="E122" s="11">
        <v>252</v>
      </c>
    </row>
    <row r="123" spans="1:5" x14ac:dyDescent="0.25">
      <c r="A123" s="5" t="s">
        <v>26</v>
      </c>
      <c r="B123" s="5" t="s">
        <v>6</v>
      </c>
      <c r="C123" s="5" t="s">
        <v>15</v>
      </c>
      <c r="D123" s="6">
        <v>11571</v>
      </c>
      <c r="E123" s="7">
        <v>138</v>
      </c>
    </row>
    <row r="124" spans="1:5" x14ac:dyDescent="0.25">
      <c r="A124" s="9" t="s">
        <v>5</v>
      </c>
      <c r="B124" s="9" t="s">
        <v>20</v>
      </c>
      <c r="C124" s="9" t="s">
        <v>18</v>
      </c>
      <c r="D124" s="10">
        <v>2541</v>
      </c>
      <c r="E124" s="11">
        <v>90</v>
      </c>
    </row>
    <row r="125" spans="1:5" x14ac:dyDescent="0.25">
      <c r="A125" s="5" t="s">
        <v>13</v>
      </c>
      <c r="B125" s="5" t="s">
        <v>6</v>
      </c>
      <c r="C125" s="5" t="s">
        <v>7</v>
      </c>
      <c r="D125" s="6">
        <v>1526</v>
      </c>
      <c r="E125" s="7">
        <v>240</v>
      </c>
    </row>
    <row r="126" spans="1:5" x14ac:dyDescent="0.25">
      <c r="A126" s="9" t="s">
        <v>5</v>
      </c>
      <c r="B126" s="9" t="s">
        <v>20</v>
      </c>
      <c r="C126" s="9" t="s">
        <v>12</v>
      </c>
      <c r="D126" s="10">
        <v>6125</v>
      </c>
      <c r="E126" s="11">
        <v>102</v>
      </c>
    </row>
    <row r="127" spans="1:5" x14ac:dyDescent="0.25">
      <c r="A127" s="5" t="s">
        <v>13</v>
      </c>
      <c r="B127" s="5" t="s">
        <v>9</v>
      </c>
      <c r="C127" s="5" t="s">
        <v>39</v>
      </c>
      <c r="D127" s="6">
        <v>847</v>
      </c>
      <c r="E127" s="7">
        <v>129</v>
      </c>
    </row>
    <row r="128" spans="1:5" x14ac:dyDescent="0.25">
      <c r="A128" s="9" t="s">
        <v>8</v>
      </c>
      <c r="B128" s="9" t="s">
        <v>9</v>
      </c>
      <c r="C128" s="9" t="s">
        <v>39</v>
      </c>
      <c r="D128" s="10">
        <v>4753</v>
      </c>
      <c r="E128" s="11">
        <v>300</v>
      </c>
    </row>
    <row r="129" spans="1:5" x14ac:dyDescent="0.25">
      <c r="A129" s="5" t="s">
        <v>16</v>
      </c>
      <c r="B129" s="5" t="s">
        <v>20</v>
      </c>
      <c r="C129" s="5" t="s">
        <v>19</v>
      </c>
      <c r="D129" s="6">
        <v>959</v>
      </c>
      <c r="E129" s="7">
        <v>135</v>
      </c>
    </row>
    <row r="130" spans="1:5" x14ac:dyDescent="0.25">
      <c r="A130" s="9" t="s">
        <v>23</v>
      </c>
      <c r="B130" s="9" t="s">
        <v>9</v>
      </c>
      <c r="C130" s="9" t="s">
        <v>38</v>
      </c>
      <c r="D130" s="10">
        <v>2793</v>
      </c>
      <c r="E130" s="11">
        <v>114</v>
      </c>
    </row>
    <row r="131" spans="1:5" x14ac:dyDescent="0.25">
      <c r="A131" s="5" t="s">
        <v>23</v>
      </c>
      <c r="B131" s="5" t="s">
        <v>9</v>
      </c>
      <c r="C131" s="5" t="s">
        <v>24</v>
      </c>
      <c r="D131" s="6">
        <v>4606</v>
      </c>
      <c r="E131" s="7">
        <v>63</v>
      </c>
    </row>
    <row r="132" spans="1:5" x14ac:dyDescent="0.25">
      <c r="A132" s="9" t="s">
        <v>23</v>
      </c>
      <c r="B132" s="9" t="s">
        <v>14</v>
      </c>
      <c r="C132" s="9" t="s">
        <v>32</v>
      </c>
      <c r="D132" s="10">
        <v>5551</v>
      </c>
      <c r="E132" s="11">
        <v>252</v>
      </c>
    </row>
    <row r="133" spans="1:5" x14ac:dyDescent="0.25">
      <c r="A133" s="5" t="s">
        <v>35</v>
      </c>
      <c r="B133" s="5" t="s">
        <v>14</v>
      </c>
      <c r="C133" s="5" t="s">
        <v>10</v>
      </c>
      <c r="D133" s="6">
        <v>6657</v>
      </c>
      <c r="E133" s="7">
        <v>303</v>
      </c>
    </row>
    <row r="134" spans="1:5" x14ac:dyDescent="0.25">
      <c r="A134" s="9" t="s">
        <v>23</v>
      </c>
      <c r="B134" s="9" t="s">
        <v>17</v>
      </c>
      <c r="C134" s="9" t="s">
        <v>28</v>
      </c>
      <c r="D134" s="10">
        <v>4438</v>
      </c>
      <c r="E134" s="11">
        <v>246</v>
      </c>
    </row>
    <row r="135" spans="1:5" x14ac:dyDescent="0.25">
      <c r="A135" s="5" t="s">
        <v>8</v>
      </c>
      <c r="B135" s="5" t="s">
        <v>20</v>
      </c>
      <c r="C135" s="5" t="s">
        <v>22</v>
      </c>
      <c r="D135" s="6">
        <v>168</v>
      </c>
      <c r="E135" s="7">
        <v>84</v>
      </c>
    </row>
    <row r="136" spans="1:5" x14ac:dyDescent="0.25">
      <c r="A136" s="9" t="s">
        <v>23</v>
      </c>
      <c r="B136" s="9" t="s">
        <v>30</v>
      </c>
      <c r="C136" s="9" t="s">
        <v>28</v>
      </c>
      <c r="D136" s="10">
        <v>7777</v>
      </c>
      <c r="E136" s="11">
        <v>39</v>
      </c>
    </row>
    <row r="137" spans="1:5" x14ac:dyDescent="0.25">
      <c r="A137" s="5" t="s">
        <v>25</v>
      </c>
      <c r="B137" s="5" t="s">
        <v>14</v>
      </c>
      <c r="C137" s="5" t="s">
        <v>28</v>
      </c>
      <c r="D137" s="6">
        <v>3339</v>
      </c>
      <c r="E137" s="7">
        <v>348</v>
      </c>
    </row>
    <row r="138" spans="1:5" x14ac:dyDescent="0.25">
      <c r="A138" s="9" t="s">
        <v>23</v>
      </c>
      <c r="B138" s="9" t="s">
        <v>6</v>
      </c>
      <c r="C138" s="9" t="s">
        <v>19</v>
      </c>
      <c r="D138" s="10">
        <v>6391</v>
      </c>
      <c r="E138" s="11">
        <v>48</v>
      </c>
    </row>
    <row r="139" spans="1:5" x14ac:dyDescent="0.25">
      <c r="A139" s="5" t="s">
        <v>25</v>
      </c>
      <c r="B139" s="5" t="s">
        <v>6</v>
      </c>
      <c r="C139" s="5" t="s">
        <v>22</v>
      </c>
      <c r="D139" s="6">
        <v>518</v>
      </c>
      <c r="E139" s="7">
        <v>75</v>
      </c>
    </row>
    <row r="140" spans="1:5" x14ac:dyDescent="0.25">
      <c r="A140" s="9" t="s">
        <v>23</v>
      </c>
      <c r="B140" s="9" t="s">
        <v>20</v>
      </c>
      <c r="C140" s="9" t="s">
        <v>40</v>
      </c>
      <c r="D140" s="10">
        <v>5677</v>
      </c>
      <c r="E140" s="11">
        <v>258</v>
      </c>
    </row>
    <row r="141" spans="1:5" x14ac:dyDescent="0.25">
      <c r="A141" s="5" t="s">
        <v>16</v>
      </c>
      <c r="B141" s="5" t="s">
        <v>17</v>
      </c>
      <c r="C141" s="5" t="s">
        <v>28</v>
      </c>
      <c r="D141" s="6">
        <v>6048</v>
      </c>
      <c r="E141" s="7">
        <v>27</v>
      </c>
    </row>
    <row r="142" spans="1:5" x14ac:dyDescent="0.25">
      <c r="A142" s="9" t="s">
        <v>8</v>
      </c>
      <c r="B142" s="9" t="s">
        <v>20</v>
      </c>
      <c r="C142" s="9" t="s">
        <v>10</v>
      </c>
      <c r="D142" s="10">
        <v>3752</v>
      </c>
      <c r="E142" s="11">
        <v>213</v>
      </c>
    </row>
    <row r="143" spans="1:5" x14ac:dyDescent="0.25">
      <c r="A143" s="5" t="s">
        <v>25</v>
      </c>
      <c r="B143" s="5" t="s">
        <v>9</v>
      </c>
      <c r="C143" s="5" t="s">
        <v>32</v>
      </c>
      <c r="D143" s="6">
        <v>4480</v>
      </c>
      <c r="E143" s="7">
        <v>357</v>
      </c>
    </row>
    <row r="144" spans="1:5" x14ac:dyDescent="0.25">
      <c r="A144" s="9" t="s">
        <v>11</v>
      </c>
      <c r="B144" s="9" t="s">
        <v>6</v>
      </c>
      <c r="C144" s="9" t="s">
        <v>12</v>
      </c>
      <c r="D144" s="10">
        <v>259</v>
      </c>
      <c r="E144" s="11">
        <v>207</v>
      </c>
    </row>
    <row r="145" spans="1:5" x14ac:dyDescent="0.25">
      <c r="A145" s="5" t="s">
        <v>8</v>
      </c>
      <c r="B145" s="5" t="s">
        <v>6</v>
      </c>
      <c r="C145" s="5" t="s">
        <v>7</v>
      </c>
      <c r="D145" s="6">
        <v>42</v>
      </c>
      <c r="E145" s="7">
        <v>150</v>
      </c>
    </row>
    <row r="146" spans="1:5" x14ac:dyDescent="0.25">
      <c r="A146" s="9" t="s">
        <v>13</v>
      </c>
      <c r="B146" s="9" t="s">
        <v>14</v>
      </c>
      <c r="C146" s="9" t="s">
        <v>42</v>
      </c>
      <c r="D146" s="10">
        <v>98</v>
      </c>
      <c r="E146" s="11">
        <v>204</v>
      </c>
    </row>
    <row r="147" spans="1:5" x14ac:dyDescent="0.25">
      <c r="A147" s="5" t="s">
        <v>23</v>
      </c>
      <c r="B147" s="5" t="s">
        <v>9</v>
      </c>
      <c r="C147" s="5" t="s">
        <v>39</v>
      </c>
      <c r="D147" s="6">
        <v>2478</v>
      </c>
      <c r="E147" s="7">
        <v>21</v>
      </c>
    </row>
    <row r="148" spans="1:5" x14ac:dyDescent="0.25">
      <c r="A148" s="9" t="s">
        <v>13</v>
      </c>
      <c r="B148" s="9" t="s">
        <v>30</v>
      </c>
      <c r="C148" s="9" t="s">
        <v>19</v>
      </c>
      <c r="D148" s="10">
        <v>7847</v>
      </c>
      <c r="E148" s="11">
        <v>174</v>
      </c>
    </row>
    <row r="149" spans="1:5" x14ac:dyDescent="0.25">
      <c r="A149" s="5" t="s">
        <v>26</v>
      </c>
      <c r="B149" s="5" t="s">
        <v>6</v>
      </c>
      <c r="C149" s="5" t="s">
        <v>28</v>
      </c>
      <c r="D149" s="6">
        <v>9926</v>
      </c>
      <c r="E149" s="7">
        <v>201</v>
      </c>
    </row>
    <row r="150" spans="1:5" x14ac:dyDescent="0.25">
      <c r="A150" s="9" t="s">
        <v>8</v>
      </c>
      <c r="B150" s="9" t="s">
        <v>20</v>
      </c>
      <c r="C150" s="9" t="s">
        <v>31</v>
      </c>
      <c r="D150" s="10">
        <v>819</v>
      </c>
      <c r="E150" s="11">
        <v>510</v>
      </c>
    </row>
    <row r="151" spans="1:5" x14ac:dyDescent="0.25">
      <c r="A151" s="5" t="s">
        <v>16</v>
      </c>
      <c r="B151" s="5" t="s">
        <v>17</v>
      </c>
      <c r="C151" s="5" t="s">
        <v>32</v>
      </c>
      <c r="D151" s="6">
        <v>3052</v>
      </c>
      <c r="E151" s="7">
        <v>378</v>
      </c>
    </row>
    <row r="152" spans="1:5" x14ac:dyDescent="0.25">
      <c r="A152" s="9" t="s">
        <v>11</v>
      </c>
      <c r="B152" s="9" t="s">
        <v>30</v>
      </c>
      <c r="C152" s="9" t="s">
        <v>41</v>
      </c>
      <c r="D152" s="10">
        <v>6832</v>
      </c>
      <c r="E152" s="11">
        <v>27</v>
      </c>
    </row>
    <row r="153" spans="1:5" x14ac:dyDescent="0.25">
      <c r="A153" s="5" t="s">
        <v>26</v>
      </c>
      <c r="B153" s="5" t="s">
        <v>17</v>
      </c>
      <c r="C153" s="5" t="s">
        <v>29</v>
      </c>
      <c r="D153" s="6">
        <v>2016</v>
      </c>
      <c r="E153" s="7">
        <v>117</v>
      </c>
    </row>
    <row r="154" spans="1:5" x14ac:dyDescent="0.25">
      <c r="A154" s="9" t="s">
        <v>16</v>
      </c>
      <c r="B154" s="9" t="s">
        <v>20</v>
      </c>
      <c r="C154" s="9" t="s">
        <v>41</v>
      </c>
      <c r="D154" s="10">
        <v>7322</v>
      </c>
      <c r="E154" s="11">
        <v>36</v>
      </c>
    </row>
    <row r="155" spans="1:5" x14ac:dyDescent="0.25">
      <c r="A155" s="5" t="s">
        <v>8</v>
      </c>
      <c r="B155" s="5" t="s">
        <v>9</v>
      </c>
      <c r="C155" s="5" t="s">
        <v>19</v>
      </c>
      <c r="D155" s="6">
        <v>357</v>
      </c>
      <c r="E155" s="7">
        <v>126</v>
      </c>
    </row>
    <row r="156" spans="1:5" x14ac:dyDescent="0.25">
      <c r="A156" s="9" t="s">
        <v>11</v>
      </c>
      <c r="B156" s="9" t="s">
        <v>17</v>
      </c>
      <c r="C156" s="9" t="s">
        <v>18</v>
      </c>
      <c r="D156" s="10">
        <v>3192</v>
      </c>
      <c r="E156" s="11">
        <v>72</v>
      </c>
    </row>
    <row r="157" spans="1:5" x14ac:dyDescent="0.25">
      <c r="A157" s="5" t="s">
        <v>23</v>
      </c>
      <c r="B157" s="5" t="s">
        <v>14</v>
      </c>
      <c r="C157" s="5" t="s">
        <v>22</v>
      </c>
      <c r="D157" s="6">
        <v>8435</v>
      </c>
      <c r="E157" s="7">
        <v>42</v>
      </c>
    </row>
    <row r="158" spans="1:5" x14ac:dyDescent="0.25">
      <c r="A158" s="9" t="s">
        <v>5</v>
      </c>
      <c r="B158" s="9" t="s">
        <v>17</v>
      </c>
      <c r="C158" s="9" t="s">
        <v>32</v>
      </c>
      <c r="D158" s="10">
        <v>0</v>
      </c>
      <c r="E158" s="11">
        <v>135</v>
      </c>
    </row>
    <row r="159" spans="1:5" x14ac:dyDescent="0.25">
      <c r="A159" s="5" t="s">
        <v>23</v>
      </c>
      <c r="B159" s="5" t="s">
        <v>30</v>
      </c>
      <c r="C159" s="5" t="s">
        <v>38</v>
      </c>
      <c r="D159" s="6">
        <v>8862</v>
      </c>
      <c r="E159" s="7">
        <v>189</v>
      </c>
    </row>
    <row r="160" spans="1:5" x14ac:dyDescent="0.25">
      <c r="A160" s="9" t="s">
        <v>16</v>
      </c>
      <c r="B160" s="9" t="s">
        <v>6</v>
      </c>
      <c r="C160" s="9" t="s">
        <v>40</v>
      </c>
      <c r="D160" s="10">
        <v>3556</v>
      </c>
      <c r="E160" s="11">
        <v>459</v>
      </c>
    </row>
    <row r="161" spans="1:5" x14ac:dyDescent="0.25">
      <c r="A161" s="5" t="s">
        <v>25</v>
      </c>
      <c r="B161" s="5" t="s">
        <v>30</v>
      </c>
      <c r="C161" s="5" t="s">
        <v>37</v>
      </c>
      <c r="D161" s="6">
        <v>7280</v>
      </c>
      <c r="E161" s="7">
        <v>201</v>
      </c>
    </row>
    <row r="162" spans="1:5" x14ac:dyDescent="0.25">
      <c r="A162" s="9" t="s">
        <v>16</v>
      </c>
      <c r="B162" s="9" t="s">
        <v>30</v>
      </c>
      <c r="C162" s="9" t="s">
        <v>7</v>
      </c>
      <c r="D162" s="10">
        <v>3402</v>
      </c>
      <c r="E162" s="11">
        <v>366</v>
      </c>
    </row>
    <row r="163" spans="1:5" x14ac:dyDescent="0.25">
      <c r="A163" s="5" t="s">
        <v>27</v>
      </c>
      <c r="B163" s="5" t="s">
        <v>6</v>
      </c>
      <c r="C163" s="5" t="s">
        <v>32</v>
      </c>
      <c r="D163" s="6">
        <v>4592</v>
      </c>
      <c r="E163" s="7">
        <v>324</v>
      </c>
    </row>
    <row r="164" spans="1:5" x14ac:dyDescent="0.25">
      <c r="A164" s="9" t="s">
        <v>11</v>
      </c>
      <c r="B164" s="9" t="s">
        <v>9</v>
      </c>
      <c r="C164" s="9" t="s">
        <v>37</v>
      </c>
      <c r="D164" s="10">
        <v>7833</v>
      </c>
      <c r="E164" s="11">
        <v>243</v>
      </c>
    </row>
    <row r="165" spans="1:5" x14ac:dyDescent="0.25">
      <c r="A165" s="5" t="s">
        <v>26</v>
      </c>
      <c r="B165" s="5" t="s">
        <v>17</v>
      </c>
      <c r="C165" s="5" t="s">
        <v>41</v>
      </c>
      <c r="D165" s="6">
        <v>7651</v>
      </c>
      <c r="E165" s="7">
        <v>213</v>
      </c>
    </row>
    <row r="166" spans="1:5" x14ac:dyDescent="0.25">
      <c r="A166" s="9" t="s">
        <v>5</v>
      </c>
      <c r="B166" s="9" t="s">
        <v>9</v>
      </c>
      <c r="C166" s="9" t="s">
        <v>7</v>
      </c>
      <c r="D166" s="10">
        <v>2275</v>
      </c>
      <c r="E166" s="11">
        <v>447</v>
      </c>
    </row>
    <row r="167" spans="1:5" x14ac:dyDescent="0.25">
      <c r="A167" s="5" t="s">
        <v>5</v>
      </c>
      <c r="B167" s="5" t="s">
        <v>20</v>
      </c>
      <c r="C167" s="5" t="s">
        <v>31</v>
      </c>
      <c r="D167" s="6">
        <v>5670</v>
      </c>
      <c r="E167" s="7">
        <v>297</v>
      </c>
    </row>
    <row r="168" spans="1:5" x14ac:dyDescent="0.25">
      <c r="A168" s="9" t="s">
        <v>23</v>
      </c>
      <c r="B168" s="9" t="s">
        <v>9</v>
      </c>
      <c r="C168" s="9" t="s">
        <v>29</v>
      </c>
      <c r="D168" s="10">
        <v>2135</v>
      </c>
      <c r="E168" s="11">
        <v>27</v>
      </c>
    </row>
    <row r="169" spans="1:5" x14ac:dyDescent="0.25">
      <c r="A169" s="5" t="s">
        <v>5</v>
      </c>
      <c r="B169" s="5" t="s">
        <v>30</v>
      </c>
      <c r="C169" s="5" t="s">
        <v>34</v>
      </c>
      <c r="D169" s="6">
        <v>2779</v>
      </c>
      <c r="E169" s="7">
        <v>75</v>
      </c>
    </row>
    <row r="170" spans="1:5" x14ac:dyDescent="0.25">
      <c r="A170" s="9" t="s">
        <v>35</v>
      </c>
      <c r="B170" s="9" t="s">
        <v>17</v>
      </c>
      <c r="C170" s="9" t="s">
        <v>19</v>
      </c>
      <c r="D170" s="10">
        <v>12950</v>
      </c>
      <c r="E170" s="11">
        <v>30</v>
      </c>
    </row>
    <row r="171" spans="1:5" x14ac:dyDescent="0.25">
      <c r="A171" s="5" t="s">
        <v>23</v>
      </c>
      <c r="B171" s="5" t="s">
        <v>14</v>
      </c>
      <c r="C171" s="5" t="s">
        <v>15</v>
      </c>
      <c r="D171" s="6">
        <v>2646</v>
      </c>
      <c r="E171" s="7">
        <v>177</v>
      </c>
    </row>
    <row r="172" spans="1:5" x14ac:dyDescent="0.25">
      <c r="A172" s="9" t="s">
        <v>5</v>
      </c>
      <c r="B172" s="9" t="s">
        <v>30</v>
      </c>
      <c r="C172" s="9" t="s">
        <v>19</v>
      </c>
      <c r="D172" s="10">
        <v>3794</v>
      </c>
      <c r="E172" s="11">
        <v>159</v>
      </c>
    </row>
    <row r="173" spans="1:5" x14ac:dyDescent="0.25">
      <c r="A173" s="5" t="s">
        <v>27</v>
      </c>
      <c r="B173" s="5" t="s">
        <v>9</v>
      </c>
      <c r="C173" s="5" t="s">
        <v>19</v>
      </c>
      <c r="D173" s="6">
        <v>819</v>
      </c>
      <c r="E173" s="7">
        <v>306</v>
      </c>
    </row>
    <row r="174" spans="1:5" x14ac:dyDescent="0.25">
      <c r="A174" s="9" t="s">
        <v>27</v>
      </c>
      <c r="B174" s="9" t="s">
        <v>30</v>
      </c>
      <c r="C174" s="9" t="s">
        <v>33</v>
      </c>
      <c r="D174" s="10">
        <v>2583</v>
      </c>
      <c r="E174" s="11">
        <v>18</v>
      </c>
    </row>
    <row r="175" spans="1:5" x14ac:dyDescent="0.25">
      <c r="A175" s="5" t="s">
        <v>23</v>
      </c>
      <c r="B175" s="5" t="s">
        <v>9</v>
      </c>
      <c r="C175" s="5" t="s">
        <v>36</v>
      </c>
      <c r="D175" s="6">
        <v>4585</v>
      </c>
      <c r="E175" s="7">
        <v>240</v>
      </c>
    </row>
    <row r="176" spans="1:5" x14ac:dyDescent="0.25">
      <c r="A176" s="9" t="s">
        <v>25</v>
      </c>
      <c r="B176" s="9" t="s">
        <v>30</v>
      </c>
      <c r="C176" s="9" t="s">
        <v>19</v>
      </c>
      <c r="D176" s="10">
        <v>1652</v>
      </c>
      <c r="E176" s="11">
        <v>93</v>
      </c>
    </row>
    <row r="177" spans="1:5" x14ac:dyDescent="0.25">
      <c r="A177" s="5" t="s">
        <v>35</v>
      </c>
      <c r="B177" s="5" t="s">
        <v>30</v>
      </c>
      <c r="C177" s="5" t="s">
        <v>42</v>
      </c>
      <c r="D177" s="6">
        <v>4991</v>
      </c>
      <c r="E177" s="7">
        <v>9</v>
      </c>
    </row>
    <row r="178" spans="1:5" x14ac:dyDescent="0.25">
      <c r="A178" s="9" t="s">
        <v>8</v>
      </c>
      <c r="B178" s="9" t="s">
        <v>30</v>
      </c>
      <c r="C178" s="9" t="s">
        <v>29</v>
      </c>
      <c r="D178" s="10">
        <v>2009</v>
      </c>
      <c r="E178" s="11">
        <v>219</v>
      </c>
    </row>
    <row r="179" spans="1:5" x14ac:dyDescent="0.25">
      <c r="A179" s="5" t="s">
        <v>26</v>
      </c>
      <c r="B179" s="5" t="s">
        <v>17</v>
      </c>
      <c r="C179" s="5" t="s">
        <v>22</v>
      </c>
      <c r="D179" s="6">
        <v>1568</v>
      </c>
      <c r="E179" s="7">
        <v>141</v>
      </c>
    </row>
    <row r="180" spans="1:5" x14ac:dyDescent="0.25">
      <c r="A180" s="9" t="s">
        <v>13</v>
      </c>
      <c r="B180" s="9" t="s">
        <v>6</v>
      </c>
      <c r="C180" s="9" t="s">
        <v>33</v>
      </c>
      <c r="D180" s="10">
        <v>3388</v>
      </c>
      <c r="E180" s="11">
        <v>123</v>
      </c>
    </row>
    <row r="181" spans="1:5" x14ac:dyDescent="0.25">
      <c r="A181" s="5" t="s">
        <v>5</v>
      </c>
      <c r="B181" s="5" t="s">
        <v>20</v>
      </c>
      <c r="C181" s="5" t="s">
        <v>38</v>
      </c>
      <c r="D181" s="6">
        <v>623</v>
      </c>
      <c r="E181" s="7">
        <v>51</v>
      </c>
    </row>
    <row r="182" spans="1:5" x14ac:dyDescent="0.25">
      <c r="A182" s="9" t="s">
        <v>16</v>
      </c>
      <c r="B182" s="9" t="s">
        <v>14</v>
      </c>
      <c r="C182" s="9" t="s">
        <v>12</v>
      </c>
      <c r="D182" s="10">
        <v>10073</v>
      </c>
      <c r="E182" s="11">
        <v>120</v>
      </c>
    </row>
    <row r="183" spans="1:5" x14ac:dyDescent="0.25">
      <c r="A183" s="5" t="s">
        <v>8</v>
      </c>
      <c r="B183" s="5" t="s">
        <v>17</v>
      </c>
      <c r="C183" s="5" t="s">
        <v>42</v>
      </c>
      <c r="D183" s="6">
        <v>1561</v>
      </c>
      <c r="E183" s="7">
        <v>27</v>
      </c>
    </row>
    <row r="184" spans="1:5" x14ac:dyDescent="0.25">
      <c r="A184" s="9" t="s">
        <v>11</v>
      </c>
      <c r="B184" s="9" t="s">
        <v>14</v>
      </c>
      <c r="C184" s="9" t="s">
        <v>39</v>
      </c>
      <c r="D184" s="10">
        <v>11522</v>
      </c>
      <c r="E184" s="11">
        <v>204</v>
      </c>
    </row>
    <row r="185" spans="1:5" x14ac:dyDescent="0.25">
      <c r="A185" s="5" t="s">
        <v>16</v>
      </c>
      <c r="B185" s="5" t="s">
        <v>20</v>
      </c>
      <c r="C185" s="5" t="s">
        <v>31</v>
      </c>
      <c r="D185" s="6">
        <v>2317</v>
      </c>
      <c r="E185" s="7">
        <v>123</v>
      </c>
    </row>
    <row r="186" spans="1:5" x14ac:dyDescent="0.25">
      <c r="A186" s="9" t="s">
        <v>35</v>
      </c>
      <c r="B186" s="9" t="s">
        <v>6</v>
      </c>
      <c r="C186" s="9" t="s">
        <v>40</v>
      </c>
      <c r="D186" s="10">
        <v>3059</v>
      </c>
      <c r="E186" s="11">
        <v>27</v>
      </c>
    </row>
    <row r="187" spans="1:5" x14ac:dyDescent="0.25">
      <c r="A187" s="5" t="s">
        <v>13</v>
      </c>
      <c r="B187" s="5" t="s">
        <v>6</v>
      </c>
      <c r="C187" s="5" t="s">
        <v>42</v>
      </c>
      <c r="D187" s="6">
        <v>2324</v>
      </c>
      <c r="E187" s="7">
        <v>177</v>
      </c>
    </row>
    <row r="188" spans="1:5" x14ac:dyDescent="0.25">
      <c r="A188" s="9" t="s">
        <v>27</v>
      </c>
      <c r="B188" s="9" t="s">
        <v>17</v>
      </c>
      <c r="C188" s="9" t="s">
        <v>42</v>
      </c>
      <c r="D188" s="10">
        <v>4956</v>
      </c>
      <c r="E188" s="11">
        <v>171</v>
      </c>
    </row>
    <row r="189" spans="1:5" x14ac:dyDescent="0.25">
      <c r="A189" s="5" t="s">
        <v>35</v>
      </c>
      <c r="B189" s="5" t="s">
        <v>30</v>
      </c>
      <c r="C189" s="5" t="s">
        <v>36</v>
      </c>
      <c r="D189" s="6">
        <v>5355</v>
      </c>
      <c r="E189" s="7">
        <v>204</v>
      </c>
    </row>
    <row r="190" spans="1:5" x14ac:dyDescent="0.25">
      <c r="A190" s="9" t="s">
        <v>27</v>
      </c>
      <c r="B190" s="9" t="s">
        <v>30</v>
      </c>
      <c r="C190" s="9" t="s">
        <v>24</v>
      </c>
      <c r="D190" s="10">
        <v>7259</v>
      </c>
      <c r="E190" s="11">
        <v>276</v>
      </c>
    </row>
    <row r="191" spans="1:5" x14ac:dyDescent="0.25">
      <c r="A191" s="5" t="s">
        <v>8</v>
      </c>
      <c r="B191" s="5" t="s">
        <v>6</v>
      </c>
      <c r="C191" s="5" t="s">
        <v>42</v>
      </c>
      <c r="D191" s="6">
        <v>6279</v>
      </c>
      <c r="E191" s="7">
        <v>45</v>
      </c>
    </row>
    <row r="192" spans="1:5" x14ac:dyDescent="0.25">
      <c r="A192" s="9" t="s">
        <v>5</v>
      </c>
      <c r="B192" s="9" t="s">
        <v>20</v>
      </c>
      <c r="C192" s="9" t="s">
        <v>32</v>
      </c>
      <c r="D192" s="10">
        <v>2541</v>
      </c>
      <c r="E192" s="11">
        <v>45</v>
      </c>
    </row>
    <row r="193" spans="1:5" x14ac:dyDescent="0.25">
      <c r="A193" s="5" t="s">
        <v>16</v>
      </c>
      <c r="B193" s="5" t="s">
        <v>9</v>
      </c>
      <c r="C193" s="5" t="s">
        <v>39</v>
      </c>
      <c r="D193" s="6">
        <v>3864</v>
      </c>
      <c r="E193" s="7">
        <v>177</v>
      </c>
    </row>
    <row r="194" spans="1:5" x14ac:dyDescent="0.25">
      <c r="A194" s="9" t="s">
        <v>25</v>
      </c>
      <c r="B194" s="9" t="s">
        <v>14</v>
      </c>
      <c r="C194" s="9" t="s">
        <v>31</v>
      </c>
      <c r="D194" s="10">
        <v>6146</v>
      </c>
      <c r="E194" s="11">
        <v>63</v>
      </c>
    </row>
    <row r="195" spans="1:5" x14ac:dyDescent="0.25">
      <c r="A195" s="5" t="s">
        <v>11</v>
      </c>
      <c r="B195" s="5" t="s">
        <v>17</v>
      </c>
      <c r="C195" s="5" t="s">
        <v>15</v>
      </c>
      <c r="D195" s="6">
        <v>2639</v>
      </c>
      <c r="E195" s="7">
        <v>204</v>
      </c>
    </row>
    <row r="196" spans="1:5" x14ac:dyDescent="0.25">
      <c r="A196" s="9" t="s">
        <v>8</v>
      </c>
      <c r="B196" s="9" t="s">
        <v>6</v>
      </c>
      <c r="C196" s="9" t="s">
        <v>22</v>
      </c>
      <c r="D196" s="10">
        <v>1890</v>
      </c>
      <c r="E196" s="11">
        <v>195</v>
      </c>
    </row>
    <row r="197" spans="1:5" x14ac:dyDescent="0.25">
      <c r="A197" s="5" t="s">
        <v>23</v>
      </c>
      <c r="B197" s="5" t="s">
        <v>30</v>
      </c>
      <c r="C197" s="5" t="s">
        <v>24</v>
      </c>
      <c r="D197" s="6">
        <v>1932</v>
      </c>
      <c r="E197" s="7">
        <v>369</v>
      </c>
    </row>
    <row r="198" spans="1:5" x14ac:dyDescent="0.25">
      <c r="A198" s="9" t="s">
        <v>27</v>
      </c>
      <c r="B198" s="9" t="s">
        <v>30</v>
      </c>
      <c r="C198" s="9" t="s">
        <v>18</v>
      </c>
      <c r="D198" s="10">
        <v>6300</v>
      </c>
      <c r="E198" s="11">
        <v>42</v>
      </c>
    </row>
    <row r="199" spans="1:5" x14ac:dyDescent="0.25">
      <c r="A199" s="5" t="s">
        <v>16</v>
      </c>
      <c r="B199" s="5" t="s">
        <v>6</v>
      </c>
      <c r="C199" s="5" t="s">
        <v>7</v>
      </c>
      <c r="D199" s="6">
        <v>560</v>
      </c>
      <c r="E199" s="7">
        <v>81</v>
      </c>
    </row>
    <row r="200" spans="1:5" x14ac:dyDescent="0.25">
      <c r="A200" s="9" t="s">
        <v>11</v>
      </c>
      <c r="B200" s="9" t="s">
        <v>6</v>
      </c>
      <c r="C200" s="9" t="s">
        <v>42</v>
      </c>
      <c r="D200" s="10">
        <v>2856</v>
      </c>
      <c r="E200" s="11">
        <v>246</v>
      </c>
    </row>
    <row r="201" spans="1:5" x14ac:dyDescent="0.25">
      <c r="A201" s="5" t="s">
        <v>11</v>
      </c>
      <c r="B201" s="5" t="s">
        <v>30</v>
      </c>
      <c r="C201" s="5" t="s">
        <v>28</v>
      </c>
      <c r="D201" s="6">
        <v>707</v>
      </c>
      <c r="E201" s="7">
        <v>174</v>
      </c>
    </row>
    <row r="202" spans="1:5" x14ac:dyDescent="0.25">
      <c r="A202" s="9" t="s">
        <v>8</v>
      </c>
      <c r="B202" s="9" t="s">
        <v>9</v>
      </c>
      <c r="C202" s="9" t="s">
        <v>7</v>
      </c>
      <c r="D202" s="10">
        <v>3598</v>
      </c>
      <c r="E202" s="11">
        <v>81</v>
      </c>
    </row>
    <row r="203" spans="1:5" x14ac:dyDescent="0.25">
      <c r="A203" s="5" t="s">
        <v>5</v>
      </c>
      <c r="B203" s="5" t="s">
        <v>9</v>
      </c>
      <c r="C203" s="5" t="s">
        <v>22</v>
      </c>
      <c r="D203" s="6">
        <v>6853</v>
      </c>
      <c r="E203" s="7">
        <v>372</v>
      </c>
    </row>
    <row r="204" spans="1:5" x14ac:dyDescent="0.25">
      <c r="A204" s="9" t="s">
        <v>5</v>
      </c>
      <c r="B204" s="9" t="s">
        <v>9</v>
      </c>
      <c r="C204" s="9" t="s">
        <v>29</v>
      </c>
      <c r="D204" s="10">
        <v>4725</v>
      </c>
      <c r="E204" s="11">
        <v>174</v>
      </c>
    </row>
    <row r="205" spans="1:5" x14ac:dyDescent="0.25">
      <c r="A205" s="5" t="s">
        <v>13</v>
      </c>
      <c r="B205" s="5" t="s">
        <v>14</v>
      </c>
      <c r="C205" s="5" t="s">
        <v>10</v>
      </c>
      <c r="D205" s="6">
        <v>10304</v>
      </c>
      <c r="E205" s="7">
        <v>84</v>
      </c>
    </row>
    <row r="206" spans="1:5" x14ac:dyDescent="0.25">
      <c r="A206" s="9" t="s">
        <v>13</v>
      </c>
      <c r="B206" s="9" t="s">
        <v>30</v>
      </c>
      <c r="C206" s="9" t="s">
        <v>29</v>
      </c>
      <c r="D206" s="10">
        <v>1274</v>
      </c>
      <c r="E206" s="11">
        <v>225</v>
      </c>
    </row>
    <row r="207" spans="1:5" x14ac:dyDescent="0.25">
      <c r="A207" s="5" t="s">
        <v>25</v>
      </c>
      <c r="B207" s="5" t="s">
        <v>14</v>
      </c>
      <c r="C207" s="5" t="s">
        <v>7</v>
      </c>
      <c r="D207" s="6">
        <v>1526</v>
      </c>
      <c r="E207" s="7">
        <v>105</v>
      </c>
    </row>
    <row r="208" spans="1:5" x14ac:dyDescent="0.25">
      <c r="A208" s="9" t="s">
        <v>5</v>
      </c>
      <c r="B208" s="9" t="s">
        <v>17</v>
      </c>
      <c r="C208" s="9" t="s">
        <v>40</v>
      </c>
      <c r="D208" s="10">
        <v>3101</v>
      </c>
      <c r="E208" s="11">
        <v>225</v>
      </c>
    </row>
    <row r="209" spans="1:5" x14ac:dyDescent="0.25">
      <c r="A209" s="5" t="s">
        <v>26</v>
      </c>
      <c r="B209" s="5" t="s">
        <v>6</v>
      </c>
      <c r="C209" s="5" t="s">
        <v>24</v>
      </c>
      <c r="D209" s="6">
        <v>1057</v>
      </c>
      <c r="E209" s="7">
        <v>54</v>
      </c>
    </row>
    <row r="210" spans="1:5" x14ac:dyDescent="0.25">
      <c r="A210" s="9" t="s">
        <v>23</v>
      </c>
      <c r="B210" s="9" t="s">
        <v>6</v>
      </c>
      <c r="C210" s="9" t="s">
        <v>42</v>
      </c>
      <c r="D210" s="10">
        <v>5306</v>
      </c>
      <c r="E210" s="11">
        <v>0</v>
      </c>
    </row>
    <row r="211" spans="1:5" x14ac:dyDescent="0.25">
      <c r="A211" s="5" t="s">
        <v>25</v>
      </c>
      <c r="B211" s="5" t="s">
        <v>17</v>
      </c>
      <c r="C211" s="5" t="s">
        <v>38</v>
      </c>
      <c r="D211" s="6">
        <v>4018</v>
      </c>
      <c r="E211" s="7">
        <v>171</v>
      </c>
    </row>
    <row r="212" spans="1:5" x14ac:dyDescent="0.25">
      <c r="A212" s="9" t="s">
        <v>11</v>
      </c>
      <c r="B212" s="9" t="s">
        <v>30</v>
      </c>
      <c r="C212" s="9" t="s">
        <v>29</v>
      </c>
      <c r="D212" s="10">
        <v>938</v>
      </c>
      <c r="E212" s="11">
        <v>189</v>
      </c>
    </row>
    <row r="213" spans="1:5" x14ac:dyDescent="0.25">
      <c r="A213" s="5" t="s">
        <v>23</v>
      </c>
      <c r="B213" s="5" t="s">
        <v>20</v>
      </c>
      <c r="C213" s="5" t="s">
        <v>15</v>
      </c>
      <c r="D213" s="6">
        <v>1778</v>
      </c>
      <c r="E213" s="7">
        <v>270</v>
      </c>
    </row>
    <row r="214" spans="1:5" x14ac:dyDescent="0.25">
      <c r="A214" s="9" t="s">
        <v>16</v>
      </c>
      <c r="B214" s="9" t="s">
        <v>17</v>
      </c>
      <c r="C214" s="9" t="s">
        <v>7</v>
      </c>
      <c r="D214" s="10">
        <v>1638</v>
      </c>
      <c r="E214" s="11">
        <v>63</v>
      </c>
    </row>
    <row r="215" spans="1:5" x14ac:dyDescent="0.25">
      <c r="A215" s="5" t="s">
        <v>13</v>
      </c>
      <c r="B215" s="5" t="s">
        <v>20</v>
      </c>
      <c r="C215" s="5" t="s">
        <v>18</v>
      </c>
      <c r="D215" s="6">
        <v>154</v>
      </c>
      <c r="E215" s="7">
        <v>21</v>
      </c>
    </row>
    <row r="216" spans="1:5" x14ac:dyDescent="0.25">
      <c r="A216" s="9" t="s">
        <v>23</v>
      </c>
      <c r="B216" s="9" t="s">
        <v>6</v>
      </c>
      <c r="C216" s="9" t="s">
        <v>22</v>
      </c>
      <c r="D216" s="10">
        <v>9835</v>
      </c>
      <c r="E216" s="11">
        <v>207</v>
      </c>
    </row>
    <row r="217" spans="1:5" x14ac:dyDescent="0.25">
      <c r="A217" s="5" t="s">
        <v>11</v>
      </c>
      <c r="B217" s="5" t="s">
        <v>6</v>
      </c>
      <c r="C217" s="5" t="s">
        <v>33</v>
      </c>
      <c r="D217" s="6">
        <v>7273</v>
      </c>
      <c r="E217" s="7">
        <v>96</v>
      </c>
    </row>
    <row r="218" spans="1:5" x14ac:dyDescent="0.25">
      <c r="A218" s="9" t="s">
        <v>25</v>
      </c>
      <c r="B218" s="9" t="s">
        <v>17</v>
      </c>
      <c r="C218" s="9" t="s">
        <v>22</v>
      </c>
      <c r="D218" s="10">
        <v>6909</v>
      </c>
      <c r="E218" s="11">
        <v>81</v>
      </c>
    </row>
    <row r="219" spans="1:5" x14ac:dyDescent="0.25">
      <c r="A219" s="5" t="s">
        <v>11</v>
      </c>
      <c r="B219" s="5" t="s">
        <v>17</v>
      </c>
      <c r="C219" s="5" t="s">
        <v>38</v>
      </c>
      <c r="D219" s="6">
        <v>3920</v>
      </c>
      <c r="E219" s="7">
        <v>306</v>
      </c>
    </row>
    <row r="220" spans="1:5" x14ac:dyDescent="0.25">
      <c r="A220" s="9" t="s">
        <v>35</v>
      </c>
      <c r="B220" s="9" t="s">
        <v>17</v>
      </c>
      <c r="C220" s="9" t="s">
        <v>41</v>
      </c>
      <c r="D220" s="10">
        <v>4858</v>
      </c>
      <c r="E220" s="11">
        <v>279</v>
      </c>
    </row>
    <row r="221" spans="1:5" x14ac:dyDescent="0.25">
      <c r="A221" s="5" t="s">
        <v>26</v>
      </c>
      <c r="B221" s="5" t="s">
        <v>20</v>
      </c>
      <c r="C221" s="5" t="s">
        <v>12</v>
      </c>
      <c r="D221" s="6">
        <v>3549</v>
      </c>
      <c r="E221" s="7">
        <v>3</v>
      </c>
    </row>
    <row r="222" spans="1:5" x14ac:dyDescent="0.25">
      <c r="A222" s="9" t="s">
        <v>23</v>
      </c>
      <c r="B222" s="9" t="s">
        <v>17</v>
      </c>
      <c r="C222" s="9" t="s">
        <v>39</v>
      </c>
      <c r="D222" s="10">
        <v>966</v>
      </c>
      <c r="E222" s="11">
        <v>198</v>
      </c>
    </row>
    <row r="223" spans="1:5" x14ac:dyDescent="0.25">
      <c r="A223" s="5" t="s">
        <v>25</v>
      </c>
      <c r="B223" s="5" t="s">
        <v>17</v>
      </c>
      <c r="C223" s="5" t="s">
        <v>15</v>
      </c>
      <c r="D223" s="6">
        <v>385</v>
      </c>
      <c r="E223" s="7">
        <v>249</v>
      </c>
    </row>
    <row r="224" spans="1:5" x14ac:dyDescent="0.25">
      <c r="A224" s="9" t="s">
        <v>16</v>
      </c>
      <c r="B224" s="9" t="s">
        <v>30</v>
      </c>
      <c r="C224" s="9" t="s">
        <v>29</v>
      </c>
      <c r="D224" s="10">
        <v>2219</v>
      </c>
      <c r="E224" s="11">
        <v>75</v>
      </c>
    </row>
    <row r="225" spans="1:5" x14ac:dyDescent="0.25">
      <c r="A225" s="5" t="s">
        <v>11</v>
      </c>
      <c r="B225" s="5" t="s">
        <v>14</v>
      </c>
      <c r="C225" s="5" t="s">
        <v>10</v>
      </c>
      <c r="D225" s="6">
        <v>2954</v>
      </c>
      <c r="E225" s="7">
        <v>189</v>
      </c>
    </row>
    <row r="226" spans="1:5" x14ac:dyDescent="0.25">
      <c r="A226" s="9" t="s">
        <v>23</v>
      </c>
      <c r="B226" s="9" t="s">
        <v>14</v>
      </c>
      <c r="C226" s="9" t="s">
        <v>10</v>
      </c>
      <c r="D226" s="10">
        <v>280</v>
      </c>
      <c r="E226" s="11">
        <v>87</v>
      </c>
    </row>
    <row r="227" spans="1:5" x14ac:dyDescent="0.25">
      <c r="A227" s="5" t="s">
        <v>13</v>
      </c>
      <c r="B227" s="5" t="s">
        <v>14</v>
      </c>
      <c r="C227" s="5" t="s">
        <v>7</v>
      </c>
      <c r="D227" s="6">
        <v>6118</v>
      </c>
      <c r="E227" s="7">
        <v>174</v>
      </c>
    </row>
    <row r="228" spans="1:5" x14ac:dyDescent="0.25">
      <c r="A228" s="9" t="s">
        <v>26</v>
      </c>
      <c r="B228" s="9" t="s">
        <v>17</v>
      </c>
      <c r="C228" s="9" t="s">
        <v>37</v>
      </c>
      <c r="D228" s="10">
        <v>4802</v>
      </c>
      <c r="E228" s="11">
        <v>36</v>
      </c>
    </row>
    <row r="229" spans="1:5" x14ac:dyDescent="0.25">
      <c r="A229" s="5" t="s">
        <v>11</v>
      </c>
      <c r="B229" s="5" t="s">
        <v>20</v>
      </c>
      <c r="C229" s="5" t="s">
        <v>38</v>
      </c>
      <c r="D229" s="6">
        <v>4137</v>
      </c>
      <c r="E229" s="7">
        <v>60</v>
      </c>
    </row>
    <row r="230" spans="1:5" x14ac:dyDescent="0.25">
      <c r="A230" s="9" t="s">
        <v>27</v>
      </c>
      <c r="B230" s="9" t="s">
        <v>9</v>
      </c>
      <c r="C230" s="9" t="s">
        <v>34</v>
      </c>
      <c r="D230" s="10">
        <v>2023</v>
      </c>
      <c r="E230" s="11">
        <v>78</v>
      </c>
    </row>
    <row r="231" spans="1:5" x14ac:dyDescent="0.25">
      <c r="A231" s="5" t="s">
        <v>11</v>
      </c>
      <c r="B231" s="5" t="s">
        <v>14</v>
      </c>
      <c r="C231" s="5" t="s">
        <v>7</v>
      </c>
      <c r="D231" s="6">
        <v>9051</v>
      </c>
      <c r="E231" s="7">
        <v>57</v>
      </c>
    </row>
    <row r="232" spans="1:5" x14ac:dyDescent="0.25">
      <c r="A232" s="9" t="s">
        <v>11</v>
      </c>
      <c r="B232" s="9" t="s">
        <v>6</v>
      </c>
      <c r="C232" s="9" t="s">
        <v>40</v>
      </c>
      <c r="D232" s="10">
        <v>2919</v>
      </c>
      <c r="E232" s="11">
        <v>45</v>
      </c>
    </row>
    <row r="233" spans="1:5" x14ac:dyDescent="0.25">
      <c r="A233" s="5" t="s">
        <v>13</v>
      </c>
      <c r="B233" s="5" t="s">
        <v>20</v>
      </c>
      <c r="C233" s="5" t="s">
        <v>22</v>
      </c>
      <c r="D233" s="6">
        <v>5915</v>
      </c>
      <c r="E233" s="7">
        <v>3</v>
      </c>
    </row>
    <row r="234" spans="1:5" x14ac:dyDescent="0.25">
      <c r="A234" s="9" t="s">
        <v>35</v>
      </c>
      <c r="B234" s="9" t="s">
        <v>9</v>
      </c>
      <c r="C234" s="9" t="s">
        <v>37</v>
      </c>
      <c r="D234" s="10">
        <v>2562</v>
      </c>
      <c r="E234" s="11">
        <v>6</v>
      </c>
    </row>
    <row r="235" spans="1:5" x14ac:dyDescent="0.25">
      <c r="A235" s="5" t="s">
        <v>25</v>
      </c>
      <c r="B235" s="5" t="s">
        <v>6</v>
      </c>
      <c r="C235" s="5" t="s">
        <v>18</v>
      </c>
      <c r="D235" s="6">
        <v>8813</v>
      </c>
      <c r="E235" s="7">
        <v>21</v>
      </c>
    </row>
    <row r="236" spans="1:5" x14ac:dyDescent="0.25">
      <c r="A236" s="9" t="s">
        <v>25</v>
      </c>
      <c r="B236" s="9" t="s">
        <v>14</v>
      </c>
      <c r="C236" s="9" t="s">
        <v>15</v>
      </c>
      <c r="D236" s="10">
        <v>6111</v>
      </c>
      <c r="E236" s="11">
        <v>3</v>
      </c>
    </row>
    <row r="237" spans="1:5" x14ac:dyDescent="0.25">
      <c r="A237" s="5" t="s">
        <v>8</v>
      </c>
      <c r="B237" s="5" t="s">
        <v>30</v>
      </c>
      <c r="C237" s="5" t="s">
        <v>21</v>
      </c>
      <c r="D237" s="6">
        <v>3507</v>
      </c>
      <c r="E237" s="7">
        <v>288</v>
      </c>
    </row>
    <row r="238" spans="1:5" x14ac:dyDescent="0.25">
      <c r="A238" s="9" t="s">
        <v>16</v>
      </c>
      <c r="B238" s="9" t="s">
        <v>14</v>
      </c>
      <c r="C238" s="9" t="s">
        <v>31</v>
      </c>
      <c r="D238" s="10">
        <v>4319</v>
      </c>
      <c r="E238" s="11">
        <v>30</v>
      </c>
    </row>
    <row r="239" spans="1:5" x14ac:dyDescent="0.25">
      <c r="A239" s="5" t="s">
        <v>5</v>
      </c>
      <c r="B239" s="5" t="s">
        <v>20</v>
      </c>
      <c r="C239" s="5" t="s">
        <v>42</v>
      </c>
      <c r="D239" s="6">
        <v>609</v>
      </c>
      <c r="E239" s="7">
        <v>87</v>
      </c>
    </row>
    <row r="240" spans="1:5" x14ac:dyDescent="0.25">
      <c r="A240" s="9" t="s">
        <v>5</v>
      </c>
      <c r="B240" s="9" t="s">
        <v>17</v>
      </c>
      <c r="C240" s="9" t="s">
        <v>39</v>
      </c>
      <c r="D240" s="10">
        <v>6370</v>
      </c>
      <c r="E240" s="11">
        <v>30</v>
      </c>
    </row>
    <row r="241" spans="1:5" x14ac:dyDescent="0.25">
      <c r="A241" s="5" t="s">
        <v>25</v>
      </c>
      <c r="B241" s="5" t="s">
        <v>20</v>
      </c>
      <c r="C241" s="5" t="s">
        <v>36</v>
      </c>
      <c r="D241" s="6">
        <v>5474</v>
      </c>
      <c r="E241" s="7">
        <v>168</v>
      </c>
    </row>
    <row r="242" spans="1:5" x14ac:dyDescent="0.25">
      <c r="A242" s="9" t="s">
        <v>5</v>
      </c>
      <c r="B242" s="9" t="s">
        <v>14</v>
      </c>
      <c r="C242" s="9" t="s">
        <v>39</v>
      </c>
      <c r="D242" s="10">
        <v>3164</v>
      </c>
      <c r="E242" s="11">
        <v>306</v>
      </c>
    </row>
    <row r="243" spans="1:5" x14ac:dyDescent="0.25">
      <c r="A243" s="5" t="s">
        <v>16</v>
      </c>
      <c r="B243" s="5" t="s">
        <v>9</v>
      </c>
      <c r="C243" s="5" t="s">
        <v>12</v>
      </c>
      <c r="D243" s="6">
        <v>1302</v>
      </c>
      <c r="E243" s="7">
        <v>402</v>
      </c>
    </row>
    <row r="244" spans="1:5" x14ac:dyDescent="0.25">
      <c r="A244" s="9" t="s">
        <v>27</v>
      </c>
      <c r="B244" s="9" t="s">
        <v>6</v>
      </c>
      <c r="C244" s="9" t="s">
        <v>40</v>
      </c>
      <c r="D244" s="10">
        <v>7308</v>
      </c>
      <c r="E244" s="11">
        <v>327</v>
      </c>
    </row>
    <row r="245" spans="1:5" x14ac:dyDescent="0.25">
      <c r="A245" s="5" t="s">
        <v>5</v>
      </c>
      <c r="B245" s="5" t="s">
        <v>6</v>
      </c>
      <c r="C245" s="5" t="s">
        <v>39</v>
      </c>
      <c r="D245" s="6">
        <v>6132</v>
      </c>
      <c r="E245" s="7">
        <v>93</v>
      </c>
    </row>
    <row r="246" spans="1:5" x14ac:dyDescent="0.25">
      <c r="A246" s="9" t="s">
        <v>35</v>
      </c>
      <c r="B246" s="9" t="s">
        <v>9</v>
      </c>
      <c r="C246" s="9" t="s">
        <v>24</v>
      </c>
      <c r="D246" s="10">
        <v>3472</v>
      </c>
      <c r="E246" s="11">
        <v>96</v>
      </c>
    </row>
    <row r="247" spans="1:5" x14ac:dyDescent="0.25">
      <c r="A247" s="5" t="s">
        <v>8</v>
      </c>
      <c r="B247" s="5" t="s">
        <v>17</v>
      </c>
      <c r="C247" s="5" t="s">
        <v>15</v>
      </c>
      <c r="D247" s="6">
        <v>9660</v>
      </c>
      <c r="E247" s="7">
        <v>27</v>
      </c>
    </row>
    <row r="248" spans="1:5" x14ac:dyDescent="0.25">
      <c r="A248" s="9" t="s">
        <v>11</v>
      </c>
      <c r="B248" s="9" t="s">
        <v>20</v>
      </c>
      <c r="C248" s="9" t="s">
        <v>42</v>
      </c>
      <c r="D248" s="10">
        <v>2436</v>
      </c>
      <c r="E248" s="11">
        <v>99</v>
      </c>
    </row>
    <row r="249" spans="1:5" x14ac:dyDescent="0.25">
      <c r="A249" s="5" t="s">
        <v>11</v>
      </c>
      <c r="B249" s="5" t="s">
        <v>20</v>
      </c>
      <c r="C249" s="5" t="s">
        <v>19</v>
      </c>
      <c r="D249" s="6">
        <v>9506</v>
      </c>
      <c r="E249" s="7">
        <v>87</v>
      </c>
    </row>
    <row r="250" spans="1:5" x14ac:dyDescent="0.25">
      <c r="A250" s="9" t="s">
        <v>35</v>
      </c>
      <c r="B250" s="9" t="s">
        <v>6</v>
      </c>
      <c r="C250" s="9" t="s">
        <v>41</v>
      </c>
      <c r="D250" s="10">
        <v>245</v>
      </c>
      <c r="E250" s="11">
        <v>288</v>
      </c>
    </row>
    <row r="251" spans="1:5" x14ac:dyDescent="0.25">
      <c r="A251" s="5" t="s">
        <v>8</v>
      </c>
      <c r="B251" s="5" t="s">
        <v>9</v>
      </c>
      <c r="C251" s="5" t="s">
        <v>33</v>
      </c>
      <c r="D251" s="6">
        <v>2702</v>
      </c>
      <c r="E251" s="7">
        <v>363</v>
      </c>
    </row>
    <row r="252" spans="1:5" x14ac:dyDescent="0.25">
      <c r="A252" s="9" t="s">
        <v>35</v>
      </c>
      <c r="B252" s="9" t="s">
        <v>30</v>
      </c>
      <c r="C252" s="9" t="s">
        <v>28</v>
      </c>
      <c r="D252" s="10">
        <v>700</v>
      </c>
      <c r="E252" s="11">
        <v>87</v>
      </c>
    </row>
    <row r="253" spans="1:5" x14ac:dyDescent="0.25">
      <c r="A253" s="5" t="s">
        <v>16</v>
      </c>
      <c r="B253" s="5" t="s">
        <v>30</v>
      </c>
      <c r="C253" s="5" t="s">
        <v>28</v>
      </c>
      <c r="D253" s="6">
        <v>3759</v>
      </c>
      <c r="E253" s="7">
        <v>150</v>
      </c>
    </row>
    <row r="254" spans="1:5" x14ac:dyDescent="0.25">
      <c r="A254" s="9" t="s">
        <v>26</v>
      </c>
      <c r="B254" s="9" t="s">
        <v>9</v>
      </c>
      <c r="C254" s="9" t="s">
        <v>28</v>
      </c>
      <c r="D254" s="10">
        <v>1589</v>
      </c>
      <c r="E254" s="11">
        <v>303</v>
      </c>
    </row>
    <row r="255" spans="1:5" x14ac:dyDescent="0.25">
      <c r="A255" s="5" t="s">
        <v>23</v>
      </c>
      <c r="B255" s="5" t="s">
        <v>9</v>
      </c>
      <c r="C255" s="5" t="s">
        <v>40</v>
      </c>
      <c r="D255" s="6">
        <v>5194</v>
      </c>
      <c r="E255" s="7">
        <v>288</v>
      </c>
    </row>
    <row r="256" spans="1:5" x14ac:dyDescent="0.25">
      <c r="A256" s="9" t="s">
        <v>35</v>
      </c>
      <c r="B256" s="9" t="s">
        <v>14</v>
      </c>
      <c r="C256" s="9" t="s">
        <v>31</v>
      </c>
      <c r="D256" s="10">
        <v>945</v>
      </c>
      <c r="E256" s="11">
        <v>75</v>
      </c>
    </row>
    <row r="257" spans="1:5" x14ac:dyDescent="0.25">
      <c r="A257" s="5" t="s">
        <v>5</v>
      </c>
      <c r="B257" s="5" t="s">
        <v>20</v>
      </c>
      <c r="C257" s="5" t="s">
        <v>21</v>
      </c>
      <c r="D257" s="6">
        <v>1988</v>
      </c>
      <c r="E257" s="7">
        <v>39</v>
      </c>
    </row>
    <row r="258" spans="1:5" x14ac:dyDescent="0.25">
      <c r="A258" s="9" t="s">
        <v>16</v>
      </c>
      <c r="B258" s="9" t="s">
        <v>30</v>
      </c>
      <c r="C258" s="9" t="s">
        <v>10</v>
      </c>
      <c r="D258" s="10">
        <v>6734</v>
      </c>
      <c r="E258" s="11">
        <v>123</v>
      </c>
    </row>
    <row r="259" spans="1:5" x14ac:dyDescent="0.25">
      <c r="A259" s="5" t="s">
        <v>5</v>
      </c>
      <c r="B259" s="5" t="s">
        <v>14</v>
      </c>
      <c r="C259" s="5" t="s">
        <v>12</v>
      </c>
      <c r="D259" s="6">
        <v>217</v>
      </c>
      <c r="E259" s="7">
        <v>36</v>
      </c>
    </row>
    <row r="260" spans="1:5" x14ac:dyDescent="0.25">
      <c r="A260" s="9" t="s">
        <v>25</v>
      </c>
      <c r="B260" s="9" t="s">
        <v>30</v>
      </c>
      <c r="C260" s="9" t="s">
        <v>22</v>
      </c>
      <c r="D260" s="10">
        <v>6279</v>
      </c>
      <c r="E260" s="11">
        <v>237</v>
      </c>
    </row>
    <row r="261" spans="1:5" x14ac:dyDescent="0.25">
      <c r="A261" s="5" t="s">
        <v>5</v>
      </c>
      <c r="B261" s="5" t="s">
        <v>14</v>
      </c>
      <c r="C261" s="5" t="s">
        <v>31</v>
      </c>
      <c r="D261" s="6">
        <v>4424</v>
      </c>
      <c r="E261" s="7">
        <v>201</v>
      </c>
    </row>
    <row r="262" spans="1:5" x14ac:dyDescent="0.25">
      <c r="A262" s="9" t="s">
        <v>26</v>
      </c>
      <c r="B262" s="9" t="s">
        <v>14</v>
      </c>
      <c r="C262" s="9" t="s">
        <v>28</v>
      </c>
      <c r="D262" s="10">
        <v>189</v>
      </c>
      <c r="E262" s="11">
        <v>48</v>
      </c>
    </row>
    <row r="263" spans="1:5" x14ac:dyDescent="0.25">
      <c r="A263" s="5" t="s">
        <v>25</v>
      </c>
      <c r="B263" s="5" t="s">
        <v>9</v>
      </c>
      <c r="C263" s="5" t="s">
        <v>22</v>
      </c>
      <c r="D263" s="6">
        <v>490</v>
      </c>
      <c r="E263" s="7">
        <v>84</v>
      </c>
    </row>
    <row r="264" spans="1:5" x14ac:dyDescent="0.25">
      <c r="A264" s="9" t="s">
        <v>8</v>
      </c>
      <c r="B264" s="9" t="s">
        <v>6</v>
      </c>
      <c r="C264" s="9" t="s">
        <v>41</v>
      </c>
      <c r="D264" s="10">
        <v>434</v>
      </c>
      <c r="E264" s="11">
        <v>87</v>
      </c>
    </row>
    <row r="265" spans="1:5" x14ac:dyDescent="0.25">
      <c r="A265" s="5" t="s">
        <v>23</v>
      </c>
      <c r="B265" s="5" t="s">
        <v>20</v>
      </c>
      <c r="C265" s="5" t="s">
        <v>7</v>
      </c>
      <c r="D265" s="6">
        <v>10129</v>
      </c>
      <c r="E265" s="7">
        <v>312</v>
      </c>
    </row>
    <row r="266" spans="1:5" x14ac:dyDescent="0.25">
      <c r="A266" s="9" t="s">
        <v>27</v>
      </c>
      <c r="B266" s="9" t="s">
        <v>17</v>
      </c>
      <c r="C266" s="9" t="s">
        <v>40</v>
      </c>
      <c r="D266" s="10">
        <v>1652</v>
      </c>
      <c r="E266" s="11">
        <v>102</v>
      </c>
    </row>
    <row r="267" spans="1:5" x14ac:dyDescent="0.25">
      <c r="A267" s="5" t="s">
        <v>8</v>
      </c>
      <c r="B267" s="5" t="s">
        <v>20</v>
      </c>
      <c r="C267" s="5" t="s">
        <v>41</v>
      </c>
      <c r="D267" s="6">
        <v>6433</v>
      </c>
      <c r="E267" s="7">
        <v>78</v>
      </c>
    </row>
    <row r="268" spans="1:5" x14ac:dyDescent="0.25">
      <c r="A268" s="9" t="s">
        <v>27</v>
      </c>
      <c r="B268" s="9" t="s">
        <v>30</v>
      </c>
      <c r="C268" s="9" t="s">
        <v>43</v>
      </c>
      <c r="D268" s="10">
        <v>2212</v>
      </c>
      <c r="E268" s="11">
        <v>117</v>
      </c>
    </row>
    <row r="269" spans="1:5" x14ac:dyDescent="0.25">
      <c r="A269" s="5" t="s">
        <v>13</v>
      </c>
      <c r="B269" s="5" t="s">
        <v>9</v>
      </c>
      <c r="C269" s="5" t="s">
        <v>36</v>
      </c>
      <c r="D269" s="6">
        <v>609</v>
      </c>
      <c r="E269" s="7">
        <v>99</v>
      </c>
    </row>
    <row r="270" spans="1:5" x14ac:dyDescent="0.25">
      <c r="A270" s="9" t="s">
        <v>5</v>
      </c>
      <c r="B270" s="9" t="s">
        <v>9</v>
      </c>
      <c r="C270" s="9" t="s">
        <v>38</v>
      </c>
      <c r="D270" s="10">
        <v>1638</v>
      </c>
      <c r="E270" s="11">
        <v>48</v>
      </c>
    </row>
    <row r="271" spans="1:5" x14ac:dyDescent="0.25">
      <c r="A271" s="5" t="s">
        <v>23</v>
      </c>
      <c r="B271" s="5" t="s">
        <v>30</v>
      </c>
      <c r="C271" s="5" t="s">
        <v>37</v>
      </c>
      <c r="D271" s="6">
        <v>3829</v>
      </c>
      <c r="E271" s="7">
        <v>24</v>
      </c>
    </row>
    <row r="272" spans="1:5" x14ac:dyDescent="0.25">
      <c r="A272" s="9" t="s">
        <v>5</v>
      </c>
      <c r="B272" s="9" t="s">
        <v>17</v>
      </c>
      <c r="C272" s="9" t="s">
        <v>37</v>
      </c>
      <c r="D272" s="10">
        <v>5775</v>
      </c>
      <c r="E272" s="11">
        <v>42</v>
      </c>
    </row>
    <row r="273" spans="1:5" x14ac:dyDescent="0.25">
      <c r="A273" s="5" t="s">
        <v>16</v>
      </c>
      <c r="B273" s="5" t="s">
        <v>9</v>
      </c>
      <c r="C273" s="5" t="s">
        <v>33</v>
      </c>
      <c r="D273" s="6">
        <v>1071</v>
      </c>
      <c r="E273" s="7">
        <v>270</v>
      </c>
    </row>
    <row r="274" spans="1:5" x14ac:dyDescent="0.25">
      <c r="A274" s="9" t="s">
        <v>8</v>
      </c>
      <c r="B274" s="9" t="s">
        <v>14</v>
      </c>
      <c r="C274" s="9" t="s">
        <v>34</v>
      </c>
      <c r="D274" s="10">
        <v>5019</v>
      </c>
      <c r="E274" s="11">
        <v>150</v>
      </c>
    </row>
    <row r="275" spans="1:5" x14ac:dyDescent="0.25">
      <c r="A275" s="5" t="s">
        <v>26</v>
      </c>
      <c r="B275" s="5" t="s">
        <v>6</v>
      </c>
      <c r="C275" s="5" t="s">
        <v>37</v>
      </c>
      <c r="D275" s="6">
        <v>2863</v>
      </c>
      <c r="E275" s="7">
        <v>42</v>
      </c>
    </row>
    <row r="276" spans="1:5" x14ac:dyDescent="0.25">
      <c r="A276" s="9" t="s">
        <v>5</v>
      </c>
      <c r="B276" s="9" t="s">
        <v>9</v>
      </c>
      <c r="C276" s="9" t="s">
        <v>32</v>
      </c>
      <c r="D276" s="10">
        <v>1617</v>
      </c>
      <c r="E276" s="11">
        <v>126</v>
      </c>
    </row>
    <row r="277" spans="1:5" x14ac:dyDescent="0.25">
      <c r="A277" s="5" t="s">
        <v>16</v>
      </c>
      <c r="B277" s="5" t="s">
        <v>6</v>
      </c>
      <c r="C277" s="5" t="s">
        <v>42</v>
      </c>
      <c r="D277" s="6">
        <v>6818</v>
      </c>
      <c r="E277" s="7">
        <v>6</v>
      </c>
    </row>
    <row r="278" spans="1:5" x14ac:dyDescent="0.25">
      <c r="A278" s="9" t="s">
        <v>27</v>
      </c>
      <c r="B278" s="9" t="s">
        <v>9</v>
      </c>
      <c r="C278" s="9" t="s">
        <v>37</v>
      </c>
      <c r="D278" s="10">
        <v>6657</v>
      </c>
      <c r="E278" s="11">
        <v>276</v>
      </c>
    </row>
    <row r="279" spans="1:5" x14ac:dyDescent="0.25">
      <c r="A279" s="5" t="s">
        <v>27</v>
      </c>
      <c r="B279" s="5" t="s">
        <v>30</v>
      </c>
      <c r="C279" s="5" t="s">
        <v>28</v>
      </c>
      <c r="D279" s="6">
        <v>2919</v>
      </c>
      <c r="E279" s="7">
        <v>93</v>
      </c>
    </row>
    <row r="280" spans="1:5" x14ac:dyDescent="0.25">
      <c r="A280" s="9" t="s">
        <v>26</v>
      </c>
      <c r="B280" s="9" t="s">
        <v>14</v>
      </c>
      <c r="C280" s="9" t="s">
        <v>21</v>
      </c>
      <c r="D280" s="10">
        <v>3094</v>
      </c>
      <c r="E280" s="11">
        <v>246</v>
      </c>
    </row>
    <row r="281" spans="1:5" x14ac:dyDescent="0.25">
      <c r="A281" s="5" t="s">
        <v>16</v>
      </c>
      <c r="B281" s="5" t="s">
        <v>17</v>
      </c>
      <c r="C281" s="5" t="s">
        <v>38</v>
      </c>
      <c r="D281" s="6">
        <v>2989</v>
      </c>
      <c r="E281" s="7">
        <v>3</v>
      </c>
    </row>
    <row r="282" spans="1:5" x14ac:dyDescent="0.25">
      <c r="A282" s="9" t="s">
        <v>8</v>
      </c>
      <c r="B282" s="9" t="s">
        <v>20</v>
      </c>
      <c r="C282" s="9" t="s">
        <v>39</v>
      </c>
      <c r="D282" s="10">
        <v>2268</v>
      </c>
      <c r="E282" s="11">
        <v>63</v>
      </c>
    </row>
    <row r="283" spans="1:5" x14ac:dyDescent="0.25">
      <c r="A283" s="5" t="s">
        <v>25</v>
      </c>
      <c r="B283" s="5" t="s">
        <v>9</v>
      </c>
      <c r="C283" s="5" t="s">
        <v>21</v>
      </c>
      <c r="D283" s="6">
        <v>4753</v>
      </c>
      <c r="E283" s="7">
        <v>246</v>
      </c>
    </row>
    <row r="284" spans="1:5" x14ac:dyDescent="0.25">
      <c r="A284" s="9" t="s">
        <v>26</v>
      </c>
      <c r="B284" s="9" t="s">
        <v>30</v>
      </c>
      <c r="C284" s="9" t="s">
        <v>36</v>
      </c>
      <c r="D284" s="10">
        <v>7511</v>
      </c>
      <c r="E284" s="11">
        <v>120</v>
      </c>
    </row>
    <row r="285" spans="1:5" x14ac:dyDescent="0.25">
      <c r="A285" s="5" t="s">
        <v>26</v>
      </c>
      <c r="B285" s="5" t="s">
        <v>20</v>
      </c>
      <c r="C285" s="5" t="s">
        <v>21</v>
      </c>
      <c r="D285" s="6">
        <v>4326</v>
      </c>
      <c r="E285" s="7">
        <v>348</v>
      </c>
    </row>
    <row r="286" spans="1:5" x14ac:dyDescent="0.25">
      <c r="A286" s="9" t="s">
        <v>13</v>
      </c>
      <c r="B286" s="9" t="s">
        <v>30</v>
      </c>
      <c r="C286" s="9" t="s">
        <v>34</v>
      </c>
      <c r="D286" s="10">
        <v>4935</v>
      </c>
      <c r="E286" s="11">
        <v>126</v>
      </c>
    </row>
    <row r="287" spans="1:5" x14ac:dyDescent="0.25">
      <c r="A287" s="5" t="s">
        <v>16</v>
      </c>
      <c r="B287" s="5" t="s">
        <v>9</v>
      </c>
      <c r="C287" s="5" t="s">
        <v>7</v>
      </c>
      <c r="D287" s="6">
        <v>4781</v>
      </c>
      <c r="E287" s="7">
        <v>123</v>
      </c>
    </row>
    <row r="288" spans="1:5" x14ac:dyDescent="0.25">
      <c r="A288" s="9" t="s">
        <v>25</v>
      </c>
      <c r="B288" s="9" t="s">
        <v>20</v>
      </c>
      <c r="C288" s="9" t="s">
        <v>18</v>
      </c>
      <c r="D288" s="10">
        <v>7483</v>
      </c>
      <c r="E288" s="11">
        <v>45</v>
      </c>
    </row>
    <row r="289" spans="1:5" x14ac:dyDescent="0.25">
      <c r="A289" s="5" t="s">
        <v>35</v>
      </c>
      <c r="B289" s="5" t="s">
        <v>20</v>
      </c>
      <c r="C289" s="5" t="s">
        <v>12</v>
      </c>
      <c r="D289" s="6">
        <v>6860</v>
      </c>
      <c r="E289" s="7">
        <v>126</v>
      </c>
    </row>
    <row r="290" spans="1:5" x14ac:dyDescent="0.25">
      <c r="A290" s="9" t="s">
        <v>5</v>
      </c>
      <c r="B290" s="9" t="s">
        <v>6</v>
      </c>
      <c r="C290" s="9" t="s">
        <v>32</v>
      </c>
      <c r="D290" s="10">
        <v>9002</v>
      </c>
      <c r="E290" s="11">
        <v>72</v>
      </c>
    </row>
    <row r="291" spans="1:5" x14ac:dyDescent="0.25">
      <c r="A291" s="5" t="s">
        <v>16</v>
      </c>
      <c r="B291" s="5" t="s">
        <v>14</v>
      </c>
      <c r="C291" s="5" t="s">
        <v>32</v>
      </c>
      <c r="D291" s="6">
        <v>1400</v>
      </c>
      <c r="E291" s="7">
        <v>135</v>
      </c>
    </row>
    <row r="292" spans="1:5" x14ac:dyDescent="0.25">
      <c r="A292" s="9" t="s">
        <v>35</v>
      </c>
      <c r="B292" s="9" t="s">
        <v>30</v>
      </c>
      <c r="C292" s="9" t="s">
        <v>22</v>
      </c>
      <c r="D292" s="10">
        <v>4053</v>
      </c>
      <c r="E292" s="11">
        <v>24</v>
      </c>
    </row>
    <row r="293" spans="1:5" x14ac:dyDescent="0.25">
      <c r="A293" s="5" t="s">
        <v>23</v>
      </c>
      <c r="B293" s="5" t="s">
        <v>14</v>
      </c>
      <c r="C293" s="5" t="s">
        <v>21</v>
      </c>
      <c r="D293" s="6">
        <v>2149</v>
      </c>
      <c r="E293" s="7">
        <v>117</v>
      </c>
    </row>
    <row r="294" spans="1:5" x14ac:dyDescent="0.25">
      <c r="A294" s="9" t="s">
        <v>27</v>
      </c>
      <c r="B294" s="9" t="s">
        <v>17</v>
      </c>
      <c r="C294" s="9" t="s">
        <v>32</v>
      </c>
      <c r="D294" s="10">
        <v>3640</v>
      </c>
      <c r="E294" s="11">
        <v>51</v>
      </c>
    </row>
    <row r="295" spans="1:5" x14ac:dyDescent="0.25">
      <c r="A295" s="5" t="s">
        <v>26</v>
      </c>
      <c r="B295" s="5" t="s">
        <v>17</v>
      </c>
      <c r="C295" s="5" t="s">
        <v>34</v>
      </c>
      <c r="D295" s="6">
        <v>630</v>
      </c>
      <c r="E295" s="7">
        <v>36</v>
      </c>
    </row>
    <row r="296" spans="1:5" x14ac:dyDescent="0.25">
      <c r="A296" s="9" t="s">
        <v>11</v>
      </c>
      <c r="B296" s="9" t="s">
        <v>9</v>
      </c>
      <c r="C296" s="9" t="s">
        <v>39</v>
      </c>
      <c r="D296" s="10">
        <v>2429</v>
      </c>
      <c r="E296" s="11">
        <v>144</v>
      </c>
    </row>
    <row r="297" spans="1:5" x14ac:dyDescent="0.25">
      <c r="A297" s="5" t="s">
        <v>11</v>
      </c>
      <c r="B297" s="5" t="s">
        <v>14</v>
      </c>
      <c r="C297" s="5" t="s">
        <v>18</v>
      </c>
      <c r="D297" s="6">
        <v>2142</v>
      </c>
      <c r="E297" s="7">
        <v>114</v>
      </c>
    </row>
    <row r="298" spans="1:5" x14ac:dyDescent="0.25">
      <c r="A298" s="9" t="s">
        <v>23</v>
      </c>
      <c r="B298" s="9" t="s">
        <v>6</v>
      </c>
      <c r="C298" s="9" t="s">
        <v>7</v>
      </c>
      <c r="D298" s="10">
        <v>6454</v>
      </c>
      <c r="E298" s="11">
        <v>54</v>
      </c>
    </row>
    <row r="299" spans="1:5" x14ac:dyDescent="0.25">
      <c r="A299" s="5" t="s">
        <v>23</v>
      </c>
      <c r="B299" s="5" t="s">
        <v>6</v>
      </c>
      <c r="C299" s="5" t="s">
        <v>29</v>
      </c>
      <c r="D299" s="6">
        <v>4487</v>
      </c>
      <c r="E299" s="7">
        <v>333</v>
      </c>
    </row>
    <row r="300" spans="1:5" x14ac:dyDescent="0.25">
      <c r="A300" s="9" t="s">
        <v>27</v>
      </c>
      <c r="B300" s="9" t="s">
        <v>6</v>
      </c>
      <c r="C300" s="9" t="s">
        <v>12</v>
      </c>
      <c r="D300" s="10">
        <v>938</v>
      </c>
      <c r="E300" s="11">
        <v>366</v>
      </c>
    </row>
    <row r="301" spans="1:5" x14ac:dyDescent="0.25">
      <c r="A301" s="5" t="s">
        <v>27</v>
      </c>
      <c r="B301" s="5" t="s">
        <v>20</v>
      </c>
      <c r="C301" s="5" t="s">
        <v>42</v>
      </c>
      <c r="D301" s="6">
        <v>8841</v>
      </c>
      <c r="E301" s="7">
        <v>303</v>
      </c>
    </row>
    <row r="302" spans="1:5" x14ac:dyDescent="0.25">
      <c r="A302" s="9" t="s">
        <v>26</v>
      </c>
      <c r="B302" s="9" t="s">
        <v>17</v>
      </c>
      <c r="C302" s="9" t="s">
        <v>19</v>
      </c>
      <c r="D302" s="10">
        <v>4018</v>
      </c>
      <c r="E302" s="11">
        <v>126</v>
      </c>
    </row>
    <row r="303" spans="1:5" x14ac:dyDescent="0.25">
      <c r="A303" s="5" t="s">
        <v>13</v>
      </c>
      <c r="B303" s="5" t="s">
        <v>6</v>
      </c>
      <c r="C303" s="5" t="s">
        <v>37</v>
      </c>
      <c r="D303" s="6">
        <v>714</v>
      </c>
      <c r="E303" s="7">
        <v>231</v>
      </c>
    </row>
    <row r="304" spans="1:5" x14ac:dyDescent="0.25">
      <c r="A304" s="19" t="s">
        <v>11</v>
      </c>
      <c r="B304" s="19" t="s">
        <v>20</v>
      </c>
      <c r="C304" s="19" t="s">
        <v>18</v>
      </c>
      <c r="D304" s="20">
        <v>3850</v>
      </c>
      <c r="E304" s="21">
        <v>102</v>
      </c>
    </row>
  </sheetData>
  <pageMargins left="0.7" right="0.7" top="0.75" bottom="0.75" header="0.3" footer="0.3"/>
  <pageSetup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5A926-22AB-4D50-929B-C533E2A28D42}">
  <dimension ref="A1:I54"/>
  <sheetViews>
    <sheetView workbookViewId="0">
      <selection activeCell="C21" sqref="C21"/>
    </sheetView>
  </sheetViews>
  <sheetFormatPr defaultRowHeight="15" x14ac:dyDescent="0.25"/>
  <cols>
    <col min="1" max="1" width="14.28515625" customWidth="1"/>
    <col min="2" max="2" width="12.85546875" customWidth="1"/>
    <col min="3" max="3" width="10" customWidth="1"/>
    <col min="4" max="4" width="10.28515625" customWidth="1"/>
    <col min="6" max="6" width="14.7109375" customWidth="1"/>
    <col min="7" max="8" width="11.85546875" customWidth="1"/>
  </cols>
  <sheetData>
    <row r="1" spans="1:9" x14ac:dyDescent="0.25">
      <c r="A1" t="s">
        <v>0</v>
      </c>
      <c r="B1" t="s">
        <v>1</v>
      </c>
      <c r="C1" t="s">
        <v>2</v>
      </c>
      <c r="D1" t="s">
        <v>3</v>
      </c>
      <c r="E1" t="s">
        <v>4</v>
      </c>
      <c r="F1" t="s">
        <v>61</v>
      </c>
      <c r="G1" t="s">
        <v>65</v>
      </c>
      <c r="H1" t="s">
        <v>66</v>
      </c>
      <c r="I1" t="s">
        <v>55</v>
      </c>
    </row>
    <row r="2" spans="1:9" x14ac:dyDescent="0.25">
      <c r="A2" t="s">
        <v>5</v>
      </c>
      <c r="B2" t="s">
        <v>6</v>
      </c>
      <c r="C2" t="s">
        <v>7</v>
      </c>
      <c r="D2">
        <v>1624</v>
      </c>
      <c r="E2">
        <v>114</v>
      </c>
      <c r="F2">
        <v>14.49</v>
      </c>
      <c r="G2">
        <v>14.245614035087719</v>
      </c>
      <c r="H2">
        <v>1651.8600000000001</v>
      </c>
      <c r="I2">
        <v>-27.860000000000127</v>
      </c>
    </row>
    <row r="3" spans="1:9" x14ac:dyDescent="0.25">
      <c r="A3" t="s">
        <v>13</v>
      </c>
      <c r="B3" t="s">
        <v>6</v>
      </c>
      <c r="C3" t="s">
        <v>37</v>
      </c>
      <c r="D3">
        <v>714</v>
      </c>
      <c r="E3">
        <v>231</v>
      </c>
      <c r="F3">
        <v>11.73</v>
      </c>
      <c r="G3">
        <v>3.0909090909090908</v>
      </c>
      <c r="H3">
        <v>2709.63</v>
      </c>
      <c r="I3">
        <v>-1995.63</v>
      </c>
    </row>
    <row r="4" spans="1:9" x14ac:dyDescent="0.25">
      <c r="A4" t="s">
        <v>27</v>
      </c>
      <c r="B4" t="s">
        <v>6</v>
      </c>
      <c r="C4" t="s">
        <v>12</v>
      </c>
      <c r="D4">
        <v>938</v>
      </c>
      <c r="E4">
        <v>366</v>
      </c>
      <c r="F4">
        <v>11.88</v>
      </c>
      <c r="G4">
        <v>2.5628415300546448</v>
      </c>
      <c r="H4">
        <v>4348.08</v>
      </c>
      <c r="I4">
        <v>-3410.08</v>
      </c>
    </row>
    <row r="5" spans="1:9" x14ac:dyDescent="0.25">
      <c r="A5" t="s">
        <v>23</v>
      </c>
      <c r="B5" t="s">
        <v>6</v>
      </c>
      <c r="C5" t="s">
        <v>29</v>
      </c>
      <c r="D5">
        <v>4487</v>
      </c>
      <c r="E5">
        <v>333</v>
      </c>
      <c r="F5">
        <v>8.7899999999999991</v>
      </c>
      <c r="G5">
        <v>13.474474474474475</v>
      </c>
      <c r="H5">
        <v>2927.0699999999997</v>
      </c>
      <c r="I5">
        <v>1559.9300000000003</v>
      </c>
    </row>
    <row r="6" spans="1:9" x14ac:dyDescent="0.25">
      <c r="A6" t="s">
        <v>23</v>
      </c>
      <c r="B6" t="s">
        <v>6</v>
      </c>
      <c r="C6" t="s">
        <v>7</v>
      </c>
      <c r="D6">
        <v>6454</v>
      </c>
      <c r="E6">
        <v>54</v>
      </c>
      <c r="F6">
        <v>14.49</v>
      </c>
      <c r="G6">
        <v>119.51851851851852</v>
      </c>
      <c r="H6">
        <v>782.46</v>
      </c>
      <c r="I6">
        <v>5671.54</v>
      </c>
    </row>
    <row r="7" spans="1:9" x14ac:dyDescent="0.25">
      <c r="A7" t="s">
        <v>5</v>
      </c>
      <c r="B7" t="s">
        <v>6</v>
      </c>
      <c r="C7" t="s">
        <v>32</v>
      </c>
      <c r="D7">
        <v>9002</v>
      </c>
      <c r="E7">
        <v>72</v>
      </c>
      <c r="F7">
        <v>7.16</v>
      </c>
      <c r="G7">
        <v>125.02777777777777</v>
      </c>
      <c r="H7">
        <v>515.52</v>
      </c>
      <c r="I7">
        <v>8486.48</v>
      </c>
    </row>
    <row r="8" spans="1:9" x14ac:dyDescent="0.25">
      <c r="A8" t="s">
        <v>16</v>
      </c>
      <c r="B8" t="s">
        <v>6</v>
      </c>
      <c r="C8" t="s">
        <v>42</v>
      </c>
      <c r="D8">
        <v>6818</v>
      </c>
      <c r="E8">
        <v>6</v>
      </c>
      <c r="F8">
        <v>5.6</v>
      </c>
      <c r="G8">
        <v>1136.3333333333333</v>
      </c>
      <c r="H8">
        <v>33.599999999999994</v>
      </c>
      <c r="I8">
        <v>6784.4</v>
      </c>
    </row>
    <row r="9" spans="1:9" x14ac:dyDescent="0.25">
      <c r="A9" t="s">
        <v>26</v>
      </c>
      <c r="B9" t="s">
        <v>6</v>
      </c>
      <c r="C9" t="s">
        <v>37</v>
      </c>
      <c r="D9">
        <v>2863</v>
      </c>
      <c r="E9">
        <v>42</v>
      </c>
      <c r="F9">
        <v>11.73</v>
      </c>
      <c r="G9">
        <v>68.166666666666671</v>
      </c>
      <c r="H9">
        <v>492.66</v>
      </c>
      <c r="I9">
        <v>2370.34</v>
      </c>
    </row>
    <row r="10" spans="1:9" x14ac:dyDescent="0.25">
      <c r="A10" t="s">
        <v>8</v>
      </c>
      <c r="B10" t="s">
        <v>6</v>
      </c>
      <c r="C10" t="s">
        <v>41</v>
      </c>
      <c r="D10">
        <v>434</v>
      </c>
      <c r="E10">
        <v>87</v>
      </c>
      <c r="F10">
        <v>9</v>
      </c>
      <c r="G10">
        <v>4.9885057471264371</v>
      </c>
      <c r="H10">
        <v>783</v>
      </c>
      <c r="I10">
        <v>-349</v>
      </c>
    </row>
    <row r="11" spans="1:9" x14ac:dyDescent="0.25">
      <c r="A11" t="s">
        <v>25</v>
      </c>
      <c r="B11" t="s">
        <v>6</v>
      </c>
      <c r="C11" t="s">
        <v>24</v>
      </c>
      <c r="D11">
        <v>4991</v>
      </c>
      <c r="E11">
        <v>12</v>
      </c>
      <c r="F11">
        <v>11.7</v>
      </c>
      <c r="G11">
        <v>415.91666666666669</v>
      </c>
      <c r="H11">
        <v>140.39999999999998</v>
      </c>
      <c r="I11">
        <v>4850.6000000000004</v>
      </c>
    </row>
    <row r="12" spans="1:9" x14ac:dyDescent="0.25">
      <c r="A12" t="s">
        <v>35</v>
      </c>
      <c r="B12" t="s">
        <v>6</v>
      </c>
      <c r="C12" t="s">
        <v>41</v>
      </c>
      <c r="D12">
        <v>245</v>
      </c>
      <c r="E12">
        <v>288</v>
      </c>
      <c r="F12">
        <v>9</v>
      </c>
      <c r="G12">
        <v>0.85069444444444442</v>
      </c>
      <c r="H12">
        <v>2592</v>
      </c>
      <c r="I12">
        <v>-2347</v>
      </c>
    </row>
    <row r="13" spans="1:9" x14ac:dyDescent="0.25">
      <c r="A13" t="s">
        <v>27</v>
      </c>
      <c r="B13" t="s">
        <v>6</v>
      </c>
      <c r="C13" t="s">
        <v>28</v>
      </c>
      <c r="D13">
        <v>3983</v>
      </c>
      <c r="E13">
        <v>144</v>
      </c>
      <c r="F13">
        <v>3.11</v>
      </c>
      <c r="G13">
        <v>27.659722222222221</v>
      </c>
      <c r="H13">
        <v>447.84</v>
      </c>
      <c r="I13">
        <v>3535.16</v>
      </c>
    </row>
    <row r="14" spans="1:9" x14ac:dyDescent="0.25">
      <c r="A14" t="s">
        <v>5</v>
      </c>
      <c r="B14" t="s">
        <v>6</v>
      </c>
      <c r="C14" t="s">
        <v>39</v>
      </c>
      <c r="D14">
        <v>6132</v>
      </c>
      <c r="E14">
        <v>93</v>
      </c>
      <c r="F14">
        <v>16.73</v>
      </c>
      <c r="G14">
        <v>65.935483870967744</v>
      </c>
      <c r="H14">
        <v>1555.89</v>
      </c>
      <c r="I14">
        <v>4576.1099999999997</v>
      </c>
    </row>
    <row r="15" spans="1:9" x14ac:dyDescent="0.25">
      <c r="A15" t="s">
        <v>27</v>
      </c>
      <c r="B15" t="s">
        <v>6</v>
      </c>
      <c r="C15" t="s">
        <v>40</v>
      </c>
      <c r="D15">
        <v>7308</v>
      </c>
      <c r="E15">
        <v>327</v>
      </c>
      <c r="F15">
        <v>10.38</v>
      </c>
      <c r="G15">
        <v>22.348623853211009</v>
      </c>
      <c r="H15">
        <v>3394.26</v>
      </c>
      <c r="I15">
        <v>3913.74</v>
      </c>
    </row>
    <row r="16" spans="1:9" x14ac:dyDescent="0.25">
      <c r="A16" t="s">
        <v>25</v>
      </c>
      <c r="B16" t="s">
        <v>6</v>
      </c>
      <c r="C16" t="s">
        <v>18</v>
      </c>
      <c r="D16">
        <v>8813</v>
      </c>
      <c r="E16">
        <v>21</v>
      </c>
      <c r="F16">
        <v>13.15</v>
      </c>
      <c r="G16">
        <v>419.66666666666669</v>
      </c>
      <c r="H16">
        <v>276.15000000000003</v>
      </c>
      <c r="I16">
        <v>8536.85</v>
      </c>
    </row>
    <row r="17" spans="1:9" x14ac:dyDescent="0.25">
      <c r="A17" t="s">
        <v>11</v>
      </c>
      <c r="B17" t="s">
        <v>6</v>
      </c>
      <c r="C17" t="s">
        <v>40</v>
      </c>
      <c r="D17">
        <v>2919</v>
      </c>
      <c r="E17">
        <v>45</v>
      </c>
      <c r="F17">
        <v>10.38</v>
      </c>
      <c r="G17">
        <v>64.86666666666666</v>
      </c>
      <c r="H17">
        <v>467.1</v>
      </c>
      <c r="I17">
        <v>2451.9</v>
      </c>
    </row>
    <row r="18" spans="1:9" x14ac:dyDescent="0.25">
      <c r="A18" t="s">
        <v>16</v>
      </c>
      <c r="B18" t="s">
        <v>6</v>
      </c>
      <c r="C18" t="s">
        <v>21</v>
      </c>
      <c r="D18">
        <v>7693</v>
      </c>
      <c r="E18">
        <v>87</v>
      </c>
      <c r="F18">
        <v>5.79</v>
      </c>
      <c r="G18">
        <v>88.425287356321846</v>
      </c>
      <c r="H18">
        <v>503.73</v>
      </c>
      <c r="I18">
        <v>7189.27</v>
      </c>
    </row>
    <row r="19" spans="1:9" x14ac:dyDescent="0.25">
      <c r="A19" t="s">
        <v>11</v>
      </c>
      <c r="B19" t="s">
        <v>6</v>
      </c>
      <c r="C19" t="s">
        <v>33</v>
      </c>
      <c r="D19">
        <v>7273</v>
      </c>
      <c r="E19">
        <v>96</v>
      </c>
      <c r="F19">
        <v>10.62</v>
      </c>
      <c r="G19">
        <v>75.760416666666671</v>
      </c>
      <c r="H19">
        <v>1019.52</v>
      </c>
      <c r="I19">
        <v>6253.48</v>
      </c>
    </row>
    <row r="20" spans="1:9" x14ac:dyDescent="0.25">
      <c r="A20" t="s">
        <v>23</v>
      </c>
      <c r="B20" t="s">
        <v>6</v>
      </c>
      <c r="C20" t="s">
        <v>22</v>
      </c>
      <c r="D20">
        <v>9835</v>
      </c>
      <c r="E20">
        <v>207</v>
      </c>
      <c r="F20">
        <v>9.77</v>
      </c>
      <c r="G20">
        <v>47.512077294685987</v>
      </c>
      <c r="H20">
        <v>2022.3899999999999</v>
      </c>
      <c r="I20">
        <v>7812.6100000000006</v>
      </c>
    </row>
    <row r="21" spans="1:9" x14ac:dyDescent="0.25">
      <c r="A21" t="s">
        <v>23</v>
      </c>
      <c r="B21" t="s">
        <v>6</v>
      </c>
      <c r="C21" t="s">
        <v>42</v>
      </c>
      <c r="D21">
        <v>5306</v>
      </c>
      <c r="E21">
        <v>0</v>
      </c>
      <c r="F21">
        <v>5.6</v>
      </c>
      <c r="G21" t="e">
        <v>#DIV/0!</v>
      </c>
      <c r="H21">
        <v>0</v>
      </c>
      <c r="I21">
        <v>5306</v>
      </c>
    </row>
    <row r="22" spans="1:9" x14ac:dyDescent="0.25">
      <c r="A22" t="s">
        <v>26</v>
      </c>
      <c r="B22" t="s">
        <v>6</v>
      </c>
      <c r="C22" t="s">
        <v>24</v>
      </c>
      <c r="D22">
        <v>1057</v>
      </c>
      <c r="E22">
        <v>54</v>
      </c>
      <c r="F22">
        <v>11.7</v>
      </c>
      <c r="G22">
        <v>19.574074074074073</v>
      </c>
      <c r="H22">
        <v>631.79999999999995</v>
      </c>
      <c r="I22">
        <v>425.20000000000005</v>
      </c>
    </row>
    <row r="23" spans="1:9" x14ac:dyDescent="0.25">
      <c r="A23" t="s">
        <v>11</v>
      </c>
      <c r="B23" t="s">
        <v>6</v>
      </c>
      <c r="C23" t="s">
        <v>42</v>
      </c>
      <c r="D23">
        <v>2856</v>
      </c>
      <c r="E23">
        <v>246</v>
      </c>
      <c r="F23">
        <v>5.6</v>
      </c>
      <c r="G23">
        <v>11.609756097560975</v>
      </c>
      <c r="H23">
        <v>1377.6</v>
      </c>
      <c r="I23">
        <v>1478.4</v>
      </c>
    </row>
    <row r="24" spans="1:9" x14ac:dyDescent="0.25">
      <c r="A24" t="s">
        <v>16</v>
      </c>
      <c r="B24" t="s">
        <v>6</v>
      </c>
      <c r="C24" t="s">
        <v>7</v>
      </c>
      <c r="D24">
        <v>560</v>
      </c>
      <c r="E24">
        <v>81</v>
      </c>
      <c r="F24">
        <v>14.49</v>
      </c>
      <c r="G24">
        <v>6.9135802469135799</v>
      </c>
      <c r="H24">
        <v>1173.69</v>
      </c>
      <c r="I24">
        <v>-613.69000000000005</v>
      </c>
    </row>
    <row r="25" spans="1:9" x14ac:dyDescent="0.25">
      <c r="A25" t="s">
        <v>8</v>
      </c>
      <c r="B25" t="s">
        <v>6</v>
      </c>
      <c r="C25" t="s">
        <v>36</v>
      </c>
      <c r="D25">
        <v>1771</v>
      </c>
      <c r="E25">
        <v>204</v>
      </c>
      <c r="F25">
        <v>7.64</v>
      </c>
      <c r="G25">
        <v>8.6813725490196081</v>
      </c>
      <c r="H25">
        <v>1558.56</v>
      </c>
      <c r="I25">
        <v>212.44000000000005</v>
      </c>
    </row>
    <row r="26" spans="1:9" x14ac:dyDescent="0.25">
      <c r="A26" t="s">
        <v>8</v>
      </c>
      <c r="B26" t="s">
        <v>6</v>
      </c>
      <c r="C26" t="s">
        <v>22</v>
      </c>
      <c r="D26">
        <v>1890</v>
      </c>
      <c r="E26">
        <v>195</v>
      </c>
      <c r="F26">
        <v>9.77</v>
      </c>
      <c r="G26">
        <v>9.6923076923076916</v>
      </c>
      <c r="H26">
        <v>1905.1499999999999</v>
      </c>
      <c r="I26">
        <v>-15.149999999999864</v>
      </c>
    </row>
    <row r="27" spans="1:9" x14ac:dyDescent="0.25">
      <c r="A27" t="s">
        <v>8</v>
      </c>
      <c r="B27" t="s">
        <v>6</v>
      </c>
      <c r="C27" t="s">
        <v>42</v>
      </c>
      <c r="D27">
        <v>6279</v>
      </c>
      <c r="E27">
        <v>45</v>
      </c>
      <c r="F27">
        <v>5.6</v>
      </c>
      <c r="G27">
        <v>139.53333333333333</v>
      </c>
      <c r="H27">
        <v>251.99999999999997</v>
      </c>
      <c r="I27">
        <v>6027</v>
      </c>
    </row>
    <row r="28" spans="1:9" x14ac:dyDescent="0.25">
      <c r="A28" t="s">
        <v>13</v>
      </c>
      <c r="B28" t="s">
        <v>6</v>
      </c>
      <c r="C28" t="s">
        <v>42</v>
      </c>
      <c r="D28">
        <v>2324</v>
      </c>
      <c r="E28">
        <v>177</v>
      </c>
      <c r="F28">
        <v>5.6</v>
      </c>
      <c r="G28">
        <v>13.129943502824858</v>
      </c>
      <c r="H28">
        <v>991.19999999999993</v>
      </c>
      <c r="I28">
        <v>1332.8000000000002</v>
      </c>
    </row>
    <row r="29" spans="1:9" x14ac:dyDescent="0.25">
      <c r="A29" t="s">
        <v>35</v>
      </c>
      <c r="B29" t="s">
        <v>6</v>
      </c>
      <c r="C29" t="s">
        <v>40</v>
      </c>
      <c r="D29">
        <v>3059</v>
      </c>
      <c r="E29">
        <v>27</v>
      </c>
      <c r="F29">
        <v>10.38</v>
      </c>
      <c r="G29">
        <v>113.29629629629629</v>
      </c>
      <c r="H29">
        <v>280.26000000000005</v>
      </c>
      <c r="I29">
        <v>2778.74</v>
      </c>
    </row>
    <row r="30" spans="1:9" x14ac:dyDescent="0.25">
      <c r="A30" t="s">
        <v>13</v>
      </c>
      <c r="B30" t="s">
        <v>6</v>
      </c>
      <c r="C30" t="s">
        <v>33</v>
      </c>
      <c r="D30">
        <v>3388</v>
      </c>
      <c r="E30">
        <v>123</v>
      </c>
      <c r="F30">
        <v>10.62</v>
      </c>
      <c r="G30">
        <v>27.54471544715447</v>
      </c>
      <c r="H30">
        <v>1306.26</v>
      </c>
      <c r="I30">
        <v>2081.7399999999998</v>
      </c>
    </row>
    <row r="31" spans="1:9" x14ac:dyDescent="0.25">
      <c r="A31" t="s">
        <v>35</v>
      </c>
      <c r="B31" t="s">
        <v>6</v>
      </c>
      <c r="C31" t="s">
        <v>34</v>
      </c>
      <c r="D31">
        <v>4683</v>
      </c>
      <c r="E31">
        <v>30</v>
      </c>
      <c r="F31">
        <v>6.49</v>
      </c>
      <c r="G31">
        <v>156.1</v>
      </c>
      <c r="H31">
        <v>194.70000000000002</v>
      </c>
      <c r="I31">
        <v>4488.3</v>
      </c>
    </row>
    <row r="32" spans="1:9" x14ac:dyDescent="0.25">
      <c r="A32" t="s">
        <v>13</v>
      </c>
      <c r="B32" t="s">
        <v>6</v>
      </c>
      <c r="C32" t="s">
        <v>38</v>
      </c>
      <c r="D32">
        <v>6398</v>
      </c>
      <c r="E32">
        <v>102</v>
      </c>
      <c r="F32">
        <v>4.97</v>
      </c>
      <c r="G32">
        <v>62.725490196078432</v>
      </c>
      <c r="H32">
        <v>506.94</v>
      </c>
      <c r="I32">
        <v>5891.06</v>
      </c>
    </row>
    <row r="33" spans="1:9" x14ac:dyDescent="0.25">
      <c r="A33" t="s">
        <v>27</v>
      </c>
      <c r="B33" t="s">
        <v>6</v>
      </c>
      <c r="C33" t="s">
        <v>32</v>
      </c>
      <c r="D33">
        <v>4592</v>
      </c>
      <c r="E33">
        <v>324</v>
      </c>
      <c r="F33">
        <v>7.16</v>
      </c>
      <c r="G33">
        <v>14.17283950617284</v>
      </c>
      <c r="H33">
        <v>2319.84</v>
      </c>
      <c r="I33">
        <v>2272.16</v>
      </c>
    </row>
    <row r="34" spans="1:9" x14ac:dyDescent="0.25">
      <c r="A34" t="s">
        <v>16</v>
      </c>
      <c r="B34" t="s">
        <v>6</v>
      </c>
      <c r="C34" t="s">
        <v>40</v>
      </c>
      <c r="D34">
        <v>3556</v>
      </c>
      <c r="E34">
        <v>459</v>
      </c>
      <c r="F34">
        <v>10.38</v>
      </c>
      <c r="G34">
        <v>7.7472766884531588</v>
      </c>
      <c r="H34">
        <v>4764.42</v>
      </c>
      <c r="I34">
        <v>-1208.42</v>
      </c>
    </row>
    <row r="35" spans="1:9" x14ac:dyDescent="0.25">
      <c r="A35" t="s">
        <v>26</v>
      </c>
      <c r="B35" t="s">
        <v>6</v>
      </c>
      <c r="C35" t="s">
        <v>28</v>
      </c>
      <c r="D35">
        <v>9926</v>
      </c>
      <c r="E35">
        <v>201</v>
      </c>
      <c r="F35">
        <v>3.11</v>
      </c>
      <c r="G35">
        <v>49.383084577114431</v>
      </c>
      <c r="H35">
        <v>625.11</v>
      </c>
      <c r="I35">
        <v>9300.89</v>
      </c>
    </row>
    <row r="36" spans="1:9" x14ac:dyDescent="0.25">
      <c r="A36" t="s">
        <v>8</v>
      </c>
      <c r="B36" t="s">
        <v>6</v>
      </c>
      <c r="C36" t="s">
        <v>7</v>
      </c>
      <c r="D36">
        <v>42</v>
      </c>
      <c r="E36">
        <v>150</v>
      </c>
      <c r="F36">
        <v>14.49</v>
      </c>
      <c r="G36">
        <v>0.28000000000000003</v>
      </c>
      <c r="H36">
        <v>2173.5</v>
      </c>
      <c r="I36">
        <v>-2131.5</v>
      </c>
    </row>
    <row r="37" spans="1:9" x14ac:dyDescent="0.25">
      <c r="A37" t="s">
        <v>11</v>
      </c>
      <c r="B37" t="s">
        <v>6</v>
      </c>
      <c r="C37" t="s">
        <v>12</v>
      </c>
      <c r="D37">
        <v>259</v>
      </c>
      <c r="E37">
        <v>207</v>
      </c>
      <c r="F37">
        <v>11.88</v>
      </c>
      <c r="G37">
        <v>1.251207729468599</v>
      </c>
      <c r="H37">
        <v>2459.1600000000003</v>
      </c>
      <c r="I37">
        <v>-2200.1600000000003</v>
      </c>
    </row>
    <row r="38" spans="1:9" x14ac:dyDescent="0.25">
      <c r="A38" t="s">
        <v>25</v>
      </c>
      <c r="B38" t="s">
        <v>6</v>
      </c>
      <c r="C38" t="s">
        <v>22</v>
      </c>
      <c r="D38">
        <v>518</v>
      </c>
      <c r="E38">
        <v>75</v>
      </c>
      <c r="F38">
        <v>9.77</v>
      </c>
      <c r="G38">
        <v>6.9066666666666663</v>
      </c>
      <c r="H38">
        <v>732.75</v>
      </c>
      <c r="I38">
        <v>-214.75</v>
      </c>
    </row>
    <row r="39" spans="1:9" x14ac:dyDescent="0.25">
      <c r="A39" t="s">
        <v>16</v>
      </c>
      <c r="B39" t="s">
        <v>6</v>
      </c>
      <c r="C39" t="s">
        <v>29</v>
      </c>
      <c r="D39">
        <v>1904</v>
      </c>
      <c r="E39">
        <v>405</v>
      </c>
      <c r="F39">
        <v>8.7899999999999991</v>
      </c>
      <c r="G39">
        <v>4.7012345679012348</v>
      </c>
      <c r="H39">
        <v>3559.95</v>
      </c>
      <c r="I39">
        <v>-1655.9499999999998</v>
      </c>
    </row>
    <row r="40" spans="1:9" x14ac:dyDescent="0.25">
      <c r="A40" t="s">
        <v>23</v>
      </c>
      <c r="B40" t="s">
        <v>6</v>
      </c>
      <c r="C40" t="s">
        <v>19</v>
      </c>
      <c r="D40">
        <v>6391</v>
      </c>
      <c r="E40">
        <v>48</v>
      </c>
      <c r="F40">
        <v>12.37</v>
      </c>
      <c r="G40">
        <v>133.14583333333334</v>
      </c>
      <c r="H40">
        <v>593.76</v>
      </c>
      <c r="I40">
        <v>5797.24</v>
      </c>
    </row>
    <row r="41" spans="1:9" x14ac:dyDescent="0.25">
      <c r="A41" t="s">
        <v>13</v>
      </c>
      <c r="B41" t="s">
        <v>6</v>
      </c>
      <c r="C41" t="s">
        <v>7</v>
      </c>
      <c r="D41">
        <v>1526</v>
      </c>
      <c r="E41">
        <v>240</v>
      </c>
      <c r="F41">
        <v>14.49</v>
      </c>
      <c r="G41">
        <v>6.3583333333333334</v>
      </c>
      <c r="H41">
        <v>3477.6</v>
      </c>
      <c r="I41">
        <v>-1951.6</v>
      </c>
    </row>
    <row r="42" spans="1:9" x14ac:dyDescent="0.25">
      <c r="A42" t="s">
        <v>26</v>
      </c>
      <c r="B42" t="s">
        <v>6</v>
      </c>
      <c r="C42" t="s">
        <v>15</v>
      </c>
      <c r="D42">
        <v>11571</v>
      </c>
      <c r="E42">
        <v>138</v>
      </c>
      <c r="F42">
        <v>6.47</v>
      </c>
      <c r="G42">
        <v>83.847826086956516</v>
      </c>
      <c r="H42">
        <v>892.86</v>
      </c>
      <c r="I42">
        <v>10678.14</v>
      </c>
    </row>
    <row r="43" spans="1:9" x14ac:dyDescent="0.25">
      <c r="A43" t="s">
        <v>16</v>
      </c>
      <c r="B43" t="s">
        <v>6</v>
      </c>
      <c r="C43" t="s">
        <v>15</v>
      </c>
      <c r="D43">
        <v>1505</v>
      </c>
      <c r="E43">
        <v>102</v>
      </c>
      <c r="F43">
        <v>6.47</v>
      </c>
      <c r="G43">
        <v>14.754901960784315</v>
      </c>
      <c r="H43">
        <v>659.93999999999994</v>
      </c>
      <c r="I43">
        <v>845.06000000000006</v>
      </c>
    </row>
    <row r="44" spans="1:9" x14ac:dyDescent="0.25">
      <c r="A44" t="s">
        <v>23</v>
      </c>
      <c r="B44" t="s">
        <v>6</v>
      </c>
      <c r="C44" t="s">
        <v>24</v>
      </c>
      <c r="D44">
        <v>6608</v>
      </c>
      <c r="E44">
        <v>225</v>
      </c>
      <c r="F44">
        <v>11.7</v>
      </c>
      <c r="G44">
        <v>29.36888888888889</v>
      </c>
      <c r="H44">
        <v>2632.5</v>
      </c>
      <c r="I44">
        <v>3975.5</v>
      </c>
    </row>
    <row r="45" spans="1:9" x14ac:dyDescent="0.25">
      <c r="A45" t="s">
        <v>13</v>
      </c>
      <c r="B45" t="s">
        <v>6</v>
      </c>
      <c r="C45" t="s">
        <v>41</v>
      </c>
      <c r="D45">
        <v>2933</v>
      </c>
      <c r="E45">
        <v>9</v>
      </c>
      <c r="F45">
        <v>9</v>
      </c>
      <c r="G45">
        <v>325.88888888888891</v>
      </c>
      <c r="H45">
        <v>81</v>
      </c>
      <c r="I45">
        <v>2852</v>
      </c>
    </row>
    <row r="46" spans="1:9" x14ac:dyDescent="0.25">
      <c r="A46" t="s">
        <v>26</v>
      </c>
      <c r="B46" t="s">
        <v>6</v>
      </c>
      <c r="C46" t="s">
        <v>36</v>
      </c>
      <c r="D46">
        <v>238</v>
      </c>
      <c r="E46">
        <v>18</v>
      </c>
      <c r="F46">
        <v>7.64</v>
      </c>
      <c r="G46">
        <v>13.222222222222221</v>
      </c>
      <c r="H46">
        <v>137.51999999999998</v>
      </c>
      <c r="I46">
        <v>100.48000000000002</v>
      </c>
    </row>
    <row r="47" spans="1:9" x14ac:dyDescent="0.25">
      <c r="A47" t="s">
        <v>16</v>
      </c>
      <c r="B47" t="s">
        <v>6</v>
      </c>
      <c r="C47" t="s">
        <v>34</v>
      </c>
      <c r="D47">
        <v>4949</v>
      </c>
      <c r="E47">
        <v>189</v>
      </c>
      <c r="F47">
        <v>6.49</v>
      </c>
      <c r="G47">
        <v>26.185185185185187</v>
      </c>
      <c r="H47">
        <v>1226.6100000000001</v>
      </c>
      <c r="I47">
        <v>3722.39</v>
      </c>
    </row>
    <row r="48" spans="1:9" x14ac:dyDescent="0.25">
      <c r="A48" t="s">
        <v>11</v>
      </c>
      <c r="B48" t="s">
        <v>6</v>
      </c>
      <c r="C48" t="s">
        <v>18</v>
      </c>
      <c r="D48">
        <v>4305</v>
      </c>
      <c r="E48">
        <v>156</v>
      </c>
      <c r="F48">
        <v>13.15</v>
      </c>
      <c r="G48">
        <v>27.596153846153847</v>
      </c>
      <c r="H48">
        <v>2051.4</v>
      </c>
      <c r="I48">
        <v>2253.6</v>
      </c>
    </row>
    <row r="49" spans="1:9" x14ac:dyDescent="0.25">
      <c r="A49" t="s">
        <v>11</v>
      </c>
      <c r="B49" t="s">
        <v>6</v>
      </c>
      <c r="C49" t="s">
        <v>34</v>
      </c>
      <c r="D49">
        <v>2737</v>
      </c>
      <c r="E49">
        <v>93</v>
      </c>
      <c r="F49">
        <v>6.49</v>
      </c>
      <c r="G49">
        <v>29.43010752688172</v>
      </c>
      <c r="H49">
        <v>603.57000000000005</v>
      </c>
      <c r="I49">
        <v>2133.4299999999998</v>
      </c>
    </row>
    <row r="50" spans="1:9" x14ac:dyDescent="0.25">
      <c r="A50" t="s">
        <v>5</v>
      </c>
      <c r="B50" t="s">
        <v>6</v>
      </c>
      <c r="C50" t="s">
        <v>36</v>
      </c>
      <c r="D50">
        <v>7693</v>
      </c>
      <c r="E50">
        <v>21</v>
      </c>
      <c r="F50">
        <v>7.64</v>
      </c>
      <c r="G50">
        <v>366.33333333333331</v>
      </c>
      <c r="H50">
        <v>160.44</v>
      </c>
      <c r="I50">
        <v>7532.56</v>
      </c>
    </row>
    <row r="51" spans="1:9" x14ac:dyDescent="0.25">
      <c r="A51" t="s">
        <v>23</v>
      </c>
      <c r="B51" t="s">
        <v>6</v>
      </c>
      <c r="C51" t="s">
        <v>28</v>
      </c>
      <c r="D51">
        <v>4487</v>
      </c>
      <c r="E51">
        <v>111</v>
      </c>
      <c r="F51">
        <v>3.11</v>
      </c>
      <c r="G51">
        <v>40.423423423423422</v>
      </c>
      <c r="H51">
        <v>345.21</v>
      </c>
      <c r="I51">
        <v>4141.79</v>
      </c>
    </row>
    <row r="52" spans="1:9" x14ac:dyDescent="0.25">
      <c r="A52" t="s">
        <v>8</v>
      </c>
      <c r="B52" t="s">
        <v>6</v>
      </c>
      <c r="C52" t="s">
        <v>37</v>
      </c>
      <c r="D52">
        <v>9709</v>
      </c>
      <c r="E52">
        <v>30</v>
      </c>
      <c r="F52">
        <v>11.73</v>
      </c>
      <c r="G52">
        <v>323.63333333333333</v>
      </c>
      <c r="H52">
        <v>351.90000000000003</v>
      </c>
      <c r="I52">
        <v>9357.1</v>
      </c>
    </row>
    <row r="53" spans="1:9" x14ac:dyDescent="0.25">
      <c r="A53" t="s">
        <v>25</v>
      </c>
      <c r="B53" t="s">
        <v>6</v>
      </c>
      <c r="C53" t="s">
        <v>21</v>
      </c>
      <c r="D53">
        <v>182</v>
      </c>
      <c r="E53">
        <v>48</v>
      </c>
      <c r="F53">
        <v>5.79</v>
      </c>
      <c r="G53">
        <v>3.7916666666666665</v>
      </c>
      <c r="H53">
        <v>277.92</v>
      </c>
      <c r="I53">
        <v>-95.920000000000016</v>
      </c>
    </row>
    <row r="54" spans="1:9" x14ac:dyDescent="0.25">
      <c r="A54" t="s">
        <v>11</v>
      </c>
      <c r="B54" t="s">
        <v>6</v>
      </c>
      <c r="C54" t="s">
        <v>32</v>
      </c>
      <c r="D54">
        <v>1085</v>
      </c>
      <c r="E54">
        <v>273</v>
      </c>
      <c r="F54">
        <v>7.16</v>
      </c>
      <c r="G54">
        <v>3.9743589743589745</v>
      </c>
      <c r="H54">
        <v>1954.68</v>
      </c>
      <c r="I54">
        <v>-869.68000000000006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24A9F-1FC1-4666-ADDD-EC88C7265B64}">
  <dimension ref="A3:I41"/>
  <sheetViews>
    <sheetView workbookViewId="0">
      <selection activeCell="I19" sqref="I19"/>
    </sheetView>
  </sheetViews>
  <sheetFormatPr defaultRowHeight="15" x14ac:dyDescent="0.25"/>
  <cols>
    <col min="1" max="1" width="21.85546875" bestFit="1" customWidth="1"/>
    <col min="2" max="2" width="9" bestFit="1" customWidth="1"/>
    <col min="3" max="3" width="10.85546875" bestFit="1" customWidth="1"/>
    <col min="4" max="4" width="11.85546875" bestFit="1" customWidth="1"/>
    <col min="5" max="5" width="10.5703125" bestFit="1" customWidth="1"/>
    <col min="6" max="6" width="9" bestFit="1" customWidth="1"/>
    <col min="7" max="7" width="13.140625" bestFit="1" customWidth="1"/>
    <col min="8" max="9" width="9.28515625" bestFit="1" customWidth="1"/>
    <col min="10" max="10" width="12.140625" bestFit="1" customWidth="1"/>
    <col min="11" max="11" width="12.5703125" bestFit="1" customWidth="1"/>
    <col min="12" max="12" width="14" bestFit="1" customWidth="1"/>
    <col min="13" max="13" width="11.85546875" bestFit="1" customWidth="1"/>
    <col min="14" max="14" width="16.140625" bestFit="1" customWidth="1"/>
    <col min="15" max="15" width="12.7109375" bestFit="1" customWidth="1"/>
    <col min="16" max="16" width="10.85546875" bestFit="1" customWidth="1"/>
    <col min="17" max="17" width="12.42578125" bestFit="1" customWidth="1"/>
    <col min="18" max="18" width="13.5703125" bestFit="1" customWidth="1"/>
    <col min="19" max="21" width="9" bestFit="1" customWidth="1"/>
    <col min="22" max="22" width="8" bestFit="1" customWidth="1"/>
    <col min="23" max="23" width="9" bestFit="1" customWidth="1"/>
    <col min="24" max="24" width="8" bestFit="1" customWidth="1"/>
    <col min="25" max="25" width="8.28515625" bestFit="1" customWidth="1"/>
    <col min="26" max="26" width="9" bestFit="1" customWidth="1"/>
    <col min="27" max="27" width="10.5703125" bestFit="1" customWidth="1"/>
    <col min="28" max="28" width="9" bestFit="1" customWidth="1"/>
    <col min="29" max="32" width="8.28515625" bestFit="1" customWidth="1"/>
    <col min="33" max="37" width="10.5703125" bestFit="1" customWidth="1"/>
    <col min="38" max="38" width="9" bestFit="1" customWidth="1"/>
    <col min="39" max="39" width="10.5703125" bestFit="1" customWidth="1"/>
    <col min="40" max="40" width="8.28515625" bestFit="1" customWidth="1"/>
    <col min="41" max="41" width="9" bestFit="1" customWidth="1"/>
    <col min="42" max="42" width="10.5703125" bestFit="1" customWidth="1"/>
    <col min="43" max="43" width="9" bestFit="1" customWidth="1"/>
    <col min="44" max="44" width="8.28515625" bestFit="1" customWidth="1"/>
    <col min="45" max="45" width="10.5703125" bestFit="1" customWidth="1"/>
    <col min="46" max="46" width="9" bestFit="1" customWidth="1"/>
    <col min="47" max="47" width="10.5703125" bestFit="1" customWidth="1"/>
    <col min="48" max="48" width="9" bestFit="1" customWidth="1"/>
    <col min="49" max="49" width="9.85546875" bestFit="1" customWidth="1"/>
    <col min="50" max="50" width="10.5703125" bestFit="1" customWidth="1"/>
    <col min="51" max="53" width="8.28515625" bestFit="1" customWidth="1"/>
    <col min="54" max="55" width="9.85546875" bestFit="1" customWidth="1"/>
    <col min="56" max="56" width="8.28515625" bestFit="1" customWidth="1"/>
    <col min="57" max="57" width="10.5703125" bestFit="1" customWidth="1"/>
    <col min="58" max="58" width="9.85546875" bestFit="1" customWidth="1"/>
    <col min="59" max="61" width="8.28515625" bestFit="1" customWidth="1"/>
    <col min="62" max="62" width="8" bestFit="1" customWidth="1"/>
    <col min="63" max="63" width="9.85546875" bestFit="1" customWidth="1"/>
    <col min="64" max="66" width="8.28515625" bestFit="1" customWidth="1"/>
    <col min="67" max="67" width="7.28515625" bestFit="1" customWidth="1"/>
    <col min="68" max="68" width="10.5703125" bestFit="1" customWidth="1"/>
    <col min="69" max="69" width="8" bestFit="1" customWidth="1"/>
    <col min="70" max="70" width="10.5703125" bestFit="1" customWidth="1"/>
    <col min="71" max="71" width="8.28515625" bestFit="1" customWidth="1"/>
    <col min="72" max="72" width="10.5703125" bestFit="1" customWidth="1"/>
    <col min="73" max="73" width="8" bestFit="1" customWidth="1"/>
    <col min="74" max="74" width="9.85546875" bestFit="1" customWidth="1"/>
    <col min="75" max="75" width="7.28515625" bestFit="1" customWidth="1"/>
    <col min="76" max="76" width="8.28515625" bestFit="1" customWidth="1"/>
    <col min="77" max="77" width="9.85546875" bestFit="1" customWidth="1"/>
    <col min="78" max="78" width="10.5703125" bestFit="1" customWidth="1"/>
    <col min="79" max="80" width="9.85546875" bestFit="1" customWidth="1"/>
    <col min="81" max="81" width="8.28515625" bestFit="1" customWidth="1"/>
    <col min="82" max="82" width="9.85546875" bestFit="1" customWidth="1"/>
    <col min="83" max="83" width="8.28515625" bestFit="1" customWidth="1"/>
    <col min="84" max="87" width="9.85546875" bestFit="1" customWidth="1"/>
    <col min="88" max="88" width="10.5703125" bestFit="1" customWidth="1"/>
    <col min="89" max="89" width="7.28515625" bestFit="1" customWidth="1"/>
    <col min="90" max="93" width="9.85546875" bestFit="1" customWidth="1"/>
    <col min="94" max="94" width="7.28515625" bestFit="1" customWidth="1"/>
    <col min="95" max="95" width="9.85546875" bestFit="1" customWidth="1"/>
    <col min="96" max="96" width="9" bestFit="1" customWidth="1"/>
    <col min="97" max="97" width="7.28515625" bestFit="1" customWidth="1"/>
    <col min="98" max="104" width="9.85546875" bestFit="1" customWidth="1"/>
    <col min="105" max="105" width="10.5703125" bestFit="1" customWidth="1"/>
    <col min="106" max="111" width="9.85546875" bestFit="1" customWidth="1"/>
    <col min="112" max="112" width="8.28515625" bestFit="1" customWidth="1"/>
    <col min="113" max="117" width="9.85546875" bestFit="1" customWidth="1"/>
    <col min="118" max="118" width="8.28515625" bestFit="1" customWidth="1"/>
    <col min="119" max="120" width="9.85546875" bestFit="1" customWidth="1"/>
    <col min="121" max="121" width="8.28515625" bestFit="1" customWidth="1"/>
    <col min="122" max="122" width="9.85546875" bestFit="1" customWidth="1"/>
    <col min="123" max="123" width="10.5703125" bestFit="1" customWidth="1"/>
    <col min="124" max="127" width="9.85546875" bestFit="1" customWidth="1"/>
    <col min="128" max="128" width="10.5703125" bestFit="1" customWidth="1"/>
    <col min="129" max="131" width="9.85546875" bestFit="1" customWidth="1"/>
    <col min="132" max="132" width="10.5703125" bestFit="1" customWidth="1"/>
    <col min="133" max="134" width="9.85546875" bestFit="1" customWidth="1"/>
    <col min="135" max="135" width="8.28515625" bestFit="1" customWidth="1"/>
    <col min="136" max="142" width="9.85546875" bestFit="1" customWidth="1"/>
    <col min="143" max="143" width="8.28515625" bestFit="1" customWidth="1"/>
    <col min="144" max="149" width="9.85546875" bestFit="1" customWidth="1"/>
    <col min="150" max="150" width="8.28515625" bestFit="1" customWidth="1"/>
    <col min="151" max="183" width="9.85546875" bestFit="1" customWidth="1"/>
    <col min="184" max="184" width="9" bestFit="1" customWidth="1"/>
    <col min="185" max="228" width="9.85546875" bestFit="1" customWidth="1"/>
    <col min="229" max="230" width="10.85546875" bestFit="1" customWidth="1"/>
    <col min="231" max="258" width="9.85546875" bestFit="1" customWidth="1"/>
    <col min="259" max="259" width="10.85546875" bestFit="1" customWidth="1"/>
    <col min="260" max="260" width="9.85546875" bestFit="1" customWidth="1"/>
    <col min="261" max="267" width="10.85546875" bestFit="1" customWidth="1"/>
    <col min="268" max="268" width="11.85546875" bestFit="1" customWidth="1"/>
  </cols>
  <sheetData>
    <row r="3" spans="1:8" x14ac:dyDescent="0.25">
      <c r="A3" s="24" t="s">
        <v>56</v>
      </c>
      <c r="B3" t="s">
        <v>111</v>
      </c>
      <c r="C3" t="s">
        <v>112</v>
      </c>
      <c r="D3" t="s">
        <v>113</v>
      </c>
      <c r="G3" s="24" t="s">
        <v>56</v>
      </c>
      <c r="H3" t="s">
        <v>70</v>
      </c>
    </row>
    <row r="4" spans="1:8" x14ac:dyDescent="0.25">
      <c r="A4" s="25" t="s">
        <v>26</v>
      </c>
      <c r="B4" s="28">
        <v>4110</v>
      </c>
      <c r="C4" s="26">
        <v>123949</v>
      </c>
      <c r="D4" s="12">
        <v>85111.39</v>
      </c>
      <c r="G4" s="25" t="s">
        <v>40</v>
      </c>
      <c r="H4" s="12">
        <v>39084.339999999989</v>
      </c>
    </row>
    <row r="5" spans="1:8" x14ac:dyDescent="0.25">
      <c r="A5" s="25" t="s">
        <v>8</v>
      </c>
      <c r="B5" s="28">
        <v>4704</v>
      </c>
      <c r="C5" s="26">
        <v>98084</v>
      </c>
      <c r="D5" s="12">
        <v>52773.020000000004</v>
      </c>
      <c r="G5" s="25" t="s">
        <v>15</v>
      </c>
      <c r="H5" s="12">
        <v>40814.559999999998</v>
      </c>
    </row>
    <row r="6" spans="1:8" x14ac:dyDescent="0.25">
      <c r="A6" s="25" t="s">
        <v>13</v>
      </c>
      <c r="B6" s="28">
        <v>3867</v>
      </c>
      <c r="C6" s="26">
        <v>98210</v>
      </c>
      <c r="D6" s="12">
        <v>60448.160000000011</v>
      </c>
      <c r="G6" s="25" t="s">
        <v>29</v>
      </c>
      <c r="H6" s="12">
        <v>43177.34</v>
      </c>
    </row>
    <row r="7" spans="1:8" x14ac:dyDescent="0.25">
      <c r="A7" s="25" t="s">
        <v>23</v>
      </c>
      <c r="B7" s="28">
        <v>5295</v>
      </c>
      <c r="C7" s="26">
        <v>149975</v>
      </c>
      <c r="D7" s="12">
        <v>99692.09</v>
      </c>
      <c r="G7" s="25" t="s">
        <v>34</v>
      </c>
      <c r="H7" s="12">
        <v>43431.45</v>
      </c>
    </row>
    <row r="8" spans="1:8" x14ac:dyDescent="0.25">
      <c r="A8" s="25" t="s">
        <v>16</v>
      </c>
      <c r="B8" s="28">
        <v>5925</v>
      </c>
      <c r="C8" s="26">
        <v>130697</v>
      </c>
      <c r="D8" s="12">
        <v>69419.989999999991</v>
      </c>
      <c r="G8" s="25" t="s">
        <v>19</v>
      </c>
      <c r="H8" s="12">
        <v>46226.02</v>
      </c>
    </row>
    <row r="9" spans="1:8" x14ac:dyDescent="0.25">
      <c r="A9" s="25" t="s">
        <v>25</v>
      </c>
      <c r="B9" s="28">
        <v>3669</v>
      </c>
      <c r="C9" s="26">
        <v>165725</v>
      </c>
      <c r="D9" s="12">
        <v>135189.98000000001</v>
      </c>
      <c r="G9" s="25" t="s">
        <v>22</v>
      </c>
      <c r="H9" s="12">
        <v>46234.96</v>
      </c>
    </row>
    <row r="10" spans="1:8" x14ac:dyDescent="0.25">
      <c r="A10" s="25" t="s">
        <v>27</v>
      </c>
      <c r="B10" s="28">
        <v>5007</v>
      </c>
      <c r="C10" s="26">
        <v>106834</v>
      </c>
      <c r="D10" s="12">
        <v>60825.189999999973</v>
      </c>
      <c r="G10" s="25" t="s">
        <v>37</v>
      </c>
      <c r="H10" s="12">
        <v>50988.91</v>
      </c>
    </row>
    <row r="11" spans="1:8" x14ac:dyDescent="0.25">
      <c r="A11" s="25" t="s">
        <v>11</v>
      </c>
      <c r="B11" s="28">
        <v>4554</v>
      </c>
      <c r="C11" s="26">
        <v>132580</v>
      </c>
      <c r="D11" s="12">
        <v>89425.930000000008</v>
      </c>
      <c r="G11" s="25" t="s">
        <v>10</v>
      </c>
      <c r="H11" s="12">
        <v>52063.350000000006</v>
      </c>
    </row>
    <row r="12" spans="1:8" x14ac:dyDescent="0.25">
      <c r="A12" s="25" t="s">
        <v>35</v>
      </c>
      <c r="B12" s="28">
        <v>3843</v>
      </c>
      <c r="C12" s="26">
        <v>83216</v>
      </c>
      <c r="D12" s="12">
        <v>47975.960000000006</v>
      </c>
      <c r="G12" s="25" t="s">
        <v>28</v>
      </c>
      <c r="H12" s="12">
        <v>56471.589999999989</v>
      </c>
    </row>
    <row r="13" spans="1:8" x14ac:dyDescent="0.25">
      <c r="A13" s="25" t="s">
        <v>5</v>
      </c>
      <c r="B13" s="28">
        <v>4686</v>
      </c>
      <c r="C13" s="26">
        <v>151599</v>
      </c>
      <c r="D13" s="12">
        <v>101062.89</v>
      </c>
      <c r="G13" s="25" t="s">
        <v>42</v>
      </c>
      <c r="H13" s="12">
        <v>58277.799999999996</v>
      </c>
    </row>
    <row r="14" spans="1:8" x14ac:dyDescent="0.25">
      <c r="A14" s="25" t="s">
        <v>57</v>
      </c>
      <c r="B14" s="28">
        <v>45660</v>
      </c>
      <c r="C14" s="26">
        <v>1240869</v>
      </c>
      <c r="D14" s="12">
        <v>801924.6</v>
      </c>
      <c r="G14" s="25" t="s">
        <v>57</v>
      </c>
      <c r="H14" s="12">
        <v>476770.32000000007</v>
      </c>
    </row>
    <row r="17" spans="1:9" x14ac:dyDescent="0.25">
      <c r="A17" s="24" t="s">
        <v>56</v>
      </c>
      <c r="B17" t="s">
        <v>111</v>
      </c>
      <c r="C17" t="s">
        <v>112</v>
      </c>
      <c r="D17" t="s">
        <v>113</v>
      </c>
    </row>
    <row r="18" spans="1:9" x14ac:dyDescent="0.25">
      <c r="A18" s="25" t="s">
        <v>24</v>
      </c>
      <c r="B18" s="28">
        <v>2022</v>
      </c>
      <c r="C18" s="26">
        <v>43183</v>
      </c>
      <c r="D18" s="12">
        <v>19525.600000000002</v>
      </c>
    </row>
    <row r="19" spans="1:9" x14ac:dyDescent="0.25">
      <c r="A19" s="25" t="s">
        <v>7</v>
      </c>
      <c r="B19" s="28">
        <v>2802</v>
      </c>
      <c r="C19" s="26">
        <v>66500</v>
      </c>
      <c r="D19" s="12">
        <v>25899.02</v>
      </c>
    </row>
    <row r="20" spans="1:9" x14ac:dyDescent="0.25">
      <c r="A20" s="25" t="s">
        <v>38</v>
      </c>
      <c r="B20" s="28">
        <v>1044</v>
      </c>
      <c r="C20" s="26">
        <v>35378</v>
      </c>
      <c r="D20" s="12">
        <v>30189.32</v>
      </c>
      <c r="G20" s="24" t="s">
        <v>56</v>
      </c>
      <c r="H20" t="s">
        <v>86</v>
      </c>
      <c r="I20" t="s">
        <v>115</v>
      </c>
    </row>
    <row r="21" spans="1:9" x14ac:dyDescent="0.25">
      <c r="A21" s="25" t="s">
        <v>36</v>
      </c>
      <c r="B21" s="28">
        <v>1956</v>
      </c>
      <c r="C21" s="26">
        <v>44744</v>
      </c>
      <c r="D21" s="12">
        <v>29800.16</v>
      </c>
      <c r="G21" s="25" t="s">
        <v>26</v>
      </c>
      <c r="H21" s="26">
        <v>85111.39</v>
      </c>
      <c r="I21" s="26">
        <v>123949</v>
      </c>
    </row>
    <row r="22" spans="1:9" x14ac:dyDescent="0.25">
      <c r="A22" s="25" t="s">
        <v>22</v>
      </c>
      <c r="B22" s="28">
        <v>2052</v>
      </c>
      <c r="C22" s="26">
        <v>66283</v>
      </c>
      <c r="D22" s="12">
        <v>46234.96</v>
      </c>
      <c r="G22" s="25" t="s">
        <v>23</v>
      </c>
      <c r="H22" s="26">
        <v>99692.09</v>
      </c>
      <c r="I22" s="26">
        <v>149975</v>
      </c>
    </row>
    <row r="23" spans="1:9" x14ac:dyDescent="0.25">
      <c r="A23" s="25" t="s">
        <v>12</v>
      </c>
      <c r="B23" s="28">
        <v>1566</v>
      </c>
      <c r="C23" s="26">
        <v>33551</v>
      </c>
      <c r="D23" s="12">
        <v>14946.92</v>
      </c>
      <c r="G23" s="25" t="s">
        <v>25</v>
      </c>
      <c r="H23" s="26">
        <v>135189.98000000001</v>
      </c>
      <c r="I23" s="26">
        <v>165725</v>
      </c>
    </row>
    <row r="24" spans="1:9" x14ac:dyDescent="0.25">
      <c r="A24" s="25" t="s">
        <v>42</v>
      </c>
      <c r="B24" s="28">
        <v>2142</v>
      </c>
      <c r="C24" s="26">
        <v>70273</v>
      </c>
      <c r="D24" s="12">
        <v>58277.799999999996</v>
      </c>
      <c r="G24" s="25" t="s">
        <v>11</v>
      </c>
      <c r="H24" s="26">
        <v>89425.930000000008</v>
      </c>
      <c r="I24" s="26">
        <v>132580</v>
      </c>
    </row>
    <row r="25" spans="1:9" x14ac:dyDescent="0.25">
      <c r="A25" s="25" t="s">
        <v>40</v>
      </c>
      <c r="B25" s="28">
        <v>3207</v>
      </c>
      <c r="C25" s="26">
        <v>72373</v>
      </c>
      <c r="D25" s="12">
        <v>39084.339999999989</v>
      </c>
      <c r="G25" s="25" t="s">
        <v>5</v>
      </c>
      <c r="H25" s="26">
        <v>101062.89</v>
      </c>
      <c r="I25" s="26">
        <v>151599</v>
      </c>
    </row>
    <row r="26" spans="1:9" x14ac:dyDescent="0.25">
      <c r="A26" s="25" t="s">
        <v>10</v>
      </c>
      <c r="B26" s="28">
        <v>2301</v>
      </c>
      <c r="C26" s="26">
        <v>71967</v>
      </c>
      <c r="D26" s="12">
        <v>52063.350000000006</v>
      </c>
      <c r="G26" s="25" t="s">
        <v>57</v>
      </c>
      <c r="H26" s="26">
        <v>510482.27999999997</v>
      </c>
      <c r="I26" s="26">
        <v>723828</v>
      </c>
    </row>
    <row r="27" spans="1:9" x14ac:dyDescent="0.25">
      <c r="A27" s="25" t="s">
        <v>15</v>
      </c>
      <c r="B27" s="28">
        <v>1752</v>
      </c>
      <c r="C27" s="26">
        <v>52150</v>
      </c>
      <c r="D27" s="12">
        <v>40814.559999999998</v>
      </c>
    </row>
    <row r="28" spans="1:9" x14ac:dyDescent="0.25">
      <c r="A28" s="25" t="s">
        <v>28</v>
      </c>
      <c r="B28" s="28">
        <v>2331</v>
      </c>
      <c r="C28" s="26">
        <v>63721</v>
      </c>
      <c r="D28" s="12">
        <v>56471.589999999989</v>
      </c>
    </row>
    <row r="29" spans="1:9" x14ac:dyDescent="0.25">
      <c r="A29" s="25" t="s">
        <v>34</v>
      </c>
      <c r="B29" s="28">
        <v>1695</v>
      </c>
      <c r="C29" s="26">
        <v>54432</v>
      </c>
      <c r="D29" s="12">
        <v>43431.45</v>
      </c>
    </row>
    <row r="30" spans="1:9" x14ac:dyDescent="0.25">
      <c r="A30" s="25" t="s">
        <v>32</v>
      </c>
      <c r="B30" s="28">
        <v>2976</v>
      </c>
      <c r="C30" s="26">
        <v>58009</v>
      </c>
      <c r="D30" s="12">
        <v>36700.840000000011</v>
      </c>
    </row>
    <row r="31" spans="1:9" x14ac:dyDescent="0.25">
      <c r="A31" s="25" t="s">
        <v>31</v>
      </c>
      <c r="B31" s="28">
        <v>1881</v>
      </c>
      <c r="C31" s="26">
        <v>47271</v>
      </c>
      <c r="D31" s="12">
        <v>29721.270000000004</v>
      </c>
    </row>
    <row r="32" spans="1:9" x14ac:dyDescent="0.25">
      <c r="A32" s="25" t="s">
        <v>29</v>
      </c>
      <c r="B32" s="28">
        <v>2154</v>
      </c>
      <c r="C32" s="26">
        <v>62111</v>
      </c>
      <c r="D32" s="12">
        <v>43177.34</v>
      </c>
    </row>
    <row r="33" spans="1:4" x14ac:dyDescent="0.25">
      <c r="A33" s="25" t="s">
        <v>33</v>
      </c>
      <c r="B33" s="28">
        <v>2196</v>
      </c>
      <c r="C33" s="26">
        <v>54712</v>
      </c>
      <c r="D33" s="12">
        <v>31390.480000000003</v>
      </c>
    </row>
    <row r="34" spans="1:4" x14ac:dyDescent="0.25">
      <c r="A34" s="25" t="s">
        <v>39</v>
      </c>
      <c r="B34" s="28">
        <v>2982</v>
      </c>
      <c r="C34" s="26">
        <v>69461</v>
      </c>
      <c r="D34" s="12">
        <v>19572.14</v>
      </c>
    </row>
    <row r="35" spans="1:4" x14ac:dyDescent="0.25">
      <c r="A35" s="25" t="s">
        <v>19</v>
      </c>
      <c r="B35" s="28">
        <v>1854</v>
      </c>
      <c r="C35" s="26">
        <v>69160</v>
      </c>
      <c r="D35" s="12">
        <v>46226.02</v>
      </c>
    </row>
    <row r="36" spans="1:4" x14ac:dyDescent="0.25">
      <c r="A36" s="25" t="s">
        <v>37</v>
      </c>
      <c r="B36" s="28">
        <v>1533</v>
      </c>
      <c r="C36" s="26">
        <v>68971</v>
      </c>
      <c r="D36" s="12">
        <v>50988.91</v>
      </c>
    </row>
    <row r="37" spans="1:4" x14ac:dyDescent="0.25">
      <c r="A37" s="25" t="s">
        <v>21</v>
      </c>
      <c r="B37" s="28">
        <v>1683</v>
      </c>
      <c r="C37" s="26">
        <v>39263</v>
      </c>
      <c r="D37" s="12">
        <v>29518.43</v>
      </c>
    </row>
    <row r="38" spans="1:4" x14ac:dyDescent="0.25">
      <c r="A38" s="25" t="s">
        <v>41</v>
      </c>
      <c r="B38" s="28">
        <v>1308</v>
      </c>
      <c r="C38" s="26">
        <v>37772</v>
      </c>
      <c r="D38" s="12">
        <v>26000</v>
      </c>
    </row>
    <row r="39" spans="1:4" x14ac:dyDescent="0.25">
      <c r="A39" s="25" t="s">
        <v>18</v>
      </c>
      <c r="B39" s="28">
        <v>2106</v>
      </c>
      <c r="C39" s="26">
        <v>57372</v>
      </c>
      <c r="D39" s="12">
        <v>29678.100000000002</v>
      </c>
    </row>
    <row r="40" spans="1:4" x14ac:dyDescent="0.25">
      <c r="A40" s="25" t="s">
        <v>67</v>
      </c>
      <c r="B40" s="28">
        <v>117</v>
      </c>
      <c r="C40" s="26">
        <v>2212</v>
      </c>
      <c r="D40" s="12">
        <v>2212</v>
      </c>
    </row>
    <row r="41" spans="1:4" x14ac:dyDescent="0.25">
      <c r="A41" s="25" t="s">
        <v>57</v>
      </c>
      <c r="B41" s="28">
        <v>45660</v>
      </c>
      <c r="C41" s="26">
        <v>1240869</v>
      </c>
      <c r="D41" s="12">
        <v>801924.60000000009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9F347-17F5-42F0-8D8E-BEC5D10D7CBD}">
  <dimension ref="A3:I308"/>
  <sheetViews>
    <sheetView workbookViewId="0">
      <selection activeCell="D9" sqref="D9"/>
    </sheetView>
  </sheetViews>
  <sheetFormatPr defaultRowHeight="15" x14ac:dyDescent="0.25"/>
  <cols>
    <col min="1" max="1" width="19.42578125" customWidth="1"/>
    <col min="2" max="2" width="12.85546875" customWidth="1"/>
    <col min="3" max="3" width="18.85546875" customWidth="1"/>
    <col min="4" max="4" width="10.28515625" customWidth="1"/>
    <col min="5" max="5" width="9.140625" style="49"/>
    <col min="6" max="6" width="9.140625" style="29"/>
    <col min="7" max="7" width="10.5703125" style="29" customWidth="1"/>
    <col min="8" max="8" width="9.85546875" style="12" bestFit="1" customWidth="1"/>
  </cols>
  <sheetData>
    <row r="3" spans="1:9" x14ac:dyDescent="0.25">
      <c r="A3" s="41" t="s">
        <v>79</v>
      </c>
    </row>
    <row r="4" spans="1:9" x14ac:dyDescent="0.25">
      <c r="A4" t="s">
        <v>65</v>
      </c>
      <c r="B4" s="42" t="s">
        <v>81</v>
      </c>
    </row>
    <row r="5" spans="1:9" x14ac:dyDescent="0.25">
      <c r="A5" t="s">
        <v>66</v>
      </c>
      <c r="B5" s="42" t="s">
        <v>82</v>
      </c>
    </row>
    <row r="6" spans="1:9" x14ac:dyDescent="0.25">
      <c r="A6" t="s">
        <v>55</v>
      </c>
      <c r="B6" s="42" t="s">
        <v>80</v>
      </c>
    </row>
    <row r="8" spans="1:9" x14ac:dyDescent="0.25">
      <c r="A8" s="35" t="s">
        <v>0</v>
      </c>
      <c r="B8" s="35" t="s">
        <v>1</v>
      </c>
      <c r="C8" s="35" t="s">
        <v>2</v>
      </c>
      <c r="D8" s="36" t="s">
        <v>3</v>
      </c>
      <c r="E8" s="50" t="s">
        <v>4</v>
      </c>
      <c r="F8" s="37" t="s">
        <v>61</v>
      </c>
      <c r="G8" s="37" t="s">
        <v>65</v>
      </c>
      <c r="H8" s="38" t="s">
        <v>66</v>
      </c>
      <c r="I8" s="35" t="s">
        <v>55</v>
      </c>
    </row>
    <row r="9" spans="1:9" x14ac:dyDescent="0.25">
      <c r="A9" s="9" t="s">
        <v>5</v>
      </c>
      <c r="B9" s="9" t="s">
        <v>6</v>
      </c>
      <c r="C9" s="9" t="s">
        <v>7</v>
      </c>
      <c r="D9" s="10">
        <f>Data!D5</f>
        <v>1624</v>
      </c>
      <c r="E9" s="51">
        <f>Data!E5</f>
        <v>114</v>
      </c>
      <c r="F9" s="39">
        <f>VLOOKUP(Revenue[[#This Row],[Product]],products[#All],2,FALSE)</f>
        <v>14.49</v>
      </c>
      <c r="G9" s="12">
        <f>Revenue[[#This Row],[Amount]]/Revenue[[#This Row],[Units]]</f>
        <v>14.245614035087719</v>
      </c>
      <c r="H9" s="12">
        <f>Revenue[[#This Row],[Units]]*Revenue[[#This Row],[Cost Per Unit]]</f>
        <v>1651.8600000000001</v>
      </c>
      <c r="I9" s="26">
        <f>Revenue[[#This Row],[Amount]]-Revenue[[#This Row],[Total Cost]]</f>
        <v>-27.860000000000127</v>
      </c>
    </row>
    <row r="10" spans="1:9" x14ac:dyDescent="0.25">
      <c r="A10" s="9" t="s">
        <v>8</v>
      </c>
      <c r="B10" s="9" t="s">
        <v>9</v>
      </c>
      <c r="C10" s="9" t="s">
        <v>10</v>
      </c>
      <c r="D10" s="10">
        <f>Data!D6</f>
        <v>6706</v>
      </c>
      <c r="E10" s="51">
        <f>Data!E6</f>
        <v>459</v>
      </c>
      <c r="F10" s="39">
        <f>VLOOKUP(Revenue[[#This Row],[Product]],products[#All],2,FALSE)</f>
        <v>8.65</v>
      </c>
      <c r="G10" s="12">
        <f>Revenue[[#This Row],[Amount]]/Revenue[[#This Row],[Units]]</f>
        <v>14.610021786492375</v>
      </c>
      <c r="H10" s="12">
        <f>Revenue[[#This Row],[Units]]*Revenue[[#This Row],[Cost Per Unit]]</f>
        <v>3970.3500000000004</v>
      </c>
      <c r="I10" s="26">
        <f>Revenue[[#This Row],[Amount]]-Revenue[[#This Row],[Total Cost]]</f>
        <v>2735.6499999999996</v>
      </c>
    </row>
    <row r="11" spans="1:9" x14ac:dyDescent="0.25">
      <c r="A11" s="9" t="s">
        <v>11</v>
      </c>
      <c r="B11" s="9" t="s">
        <v>9</v>
      </c>
      <c r="C11" s="9" t="s">
        <v>12</v>
      </c>
      <c r="D11" s="10">
        <f>Data!D7</f>
        <v>959</v>
      </c>
      <c r="E11" s="51">
        <f>Data!E7</f>
        <v>147</v>
      </c>
      <c r="F11" s="39">
        <f>VLOOKUP(Revenue[[#This Row],[Product]],products[#All],2,FALSE)</f>
        <v>11.88</v>
      </c>
      <c r="G11" s="12">
        <f>Revenue[[#This Row],[Amount]]/Revenue[[#This Row],[Units]]</f>
        <v>6.5238095238095237</v>
      </c>
      <c r="H11" s="12">
        <f>Revenue[[#This Row],[Units]]*Revenue[[#This Row],[Cost Per Unit]]</f>
        <v>1746.3600000000001</v>
      </c>
      <c r="I11" s="26">
        <f>Revenue[[#This Row],[Amount]]-Revenue[[#This Row],[Total Cost]]</f>
        <v>-787.36000000000013</v>
      </c>
    </row>
    <row r="12" spans="1:9" x14ac:dyDescent="0.25">
      <c r="A12" s="9" t="s">
        <v>13</v>
      </c>
      <c r="B12" s="9" t="s">
        <v>14</v>
      </c>
      <c r="C12" s="9" t="s">
        <v>15</v>
      </c>
      <c r="D12" s="10">
        <f>Data!D8</f>
        <v>9632</v>
      </c>
      <c r="E12" s="51">
        <f>Data!E8</f>
        <v>288</v>
      </c>
      <c r="F12" s="39">
        <f>VLOOKUP(Revenue[[#This Row],[Product]],products[#All],2,FALSE)</f>
        <v>6.47</v>
      </c>
      <c r="G12" s="12">
        <f>Revenue[[#This Row],[Amount]]/Revenue[[#This Row],[Units]]</f>
        <v>33.444444444444443</v>
      </c>
      <c r="H12" s="12">
        <f>Revenue[[#This Row],[Units]]*Revenue[[#This Row],[Cost Per Unit]]</f>
        <v>1863.36</v>
      </c>
      <c r="I12" s="26">
        <f>Revenue[[#This Row],[Amount]]-Revenue[[#This Row],[Total Cost]]</f>
        <v>7768.64</v>
      </c>
    </row>
    <row r="13" spans="1:9" x14ac:dyDescent="0.25">
      <c r="A13" s="9" t="s">
        <v>16</v>
      </c>
      <c r="B13" s="9" t="s">
        <v>17</v>
      </c>
      <c r="C13" s="9" t="s">
        <v>18</v>
      </c>
      <c r="D13" s="10">
        <f>Data!D9</f>
        <v>2100</v>
      </c>
      <c r="E13" s="51">
        <f>Data!E9</f>
        <v>414</v>
      </c>
      <c r="F13" s="39">
        <f>VLOOKUP(Revenue[[#This Row],[Product]],products[#All],2,FALSE)</f>
        <v>13.15</v>
      </c>
      <c r="G13" s="12">
        <f>Revenue[[#This Row],[Amount]]/Revenue[[#This Row],[Units]]</f>
        <v>5.0724637681159424</v>
      </c>
      <c r="H13" s="12">
        <f>Revenue[[#This Row],[Units]]*Revenue[[#This Row],[Cost Per Unit]]</f>
        <v>5444.1</v>
      </c>
      <c r="I13" s="26">
        <f>Revenue[[#This Row],[Amount]]-Revenue[[#This Row],[Total Cost]]</f>
        <v>-3344.1000000000004</v>
      </c>
    </row>
    <row r="14" spans="1:9" x14ac:dyDescent="0.25">
      <c r="A14" s="9" t="s">
        <v>5</v>
      </c>
      <c r="B14" s="9" t="s">
        <v>9</v>
      </c>
      <c r="C14" s="9" t="s">
        <v>19</v>
      </c>
      <c r="D14" s="10">
        <f>Data!D10</f>
        <v>8869</v>
      </c>
      <c r="E14" s="51">
        <f>Data!E10</f>
        <v>432</v>
      </c>
      <c r="F14" s="39">
        <f>VLOOKUP(Revenue[[#This Row],[Product]],products[#All],2,FALSE)</f>
        <v>12.37</v>
      </c>
      <c r="G14" s="12">
        <f>Revenue[[#This Row],[Amount]]/Revenue[[#This Row],[Units]]</f>
        <v>20.530092592592592</v>
      </c>
      <c r="H14" s="12">
        <f>Revenue[[#This Row],[Units]]*Revenue[[#This Row],[Cost Per Unit]]</f>
        <v>5343.8399999999992</v>
      </c>
      <c r="I14" s="26">
        <f>Revenue[[#This Row],[Amount]]-Revenue[[#This Row],[Total Cost]]</f>
        <v>3525.1600000000008</v>
      </c>
    </row>
    <row r="15" spans="1:9" x14ac:dyDescent="0.25">
      <c r="A15" s="9" t="s">
        <v>16</v>
      </c>
      <c r="B15" s="9" t="s">
        <v>20</v>
      </c>
      <c r="C15" s="9" t="s">
        <v>21</v>
      </c>
      <c r="D15" s="10">
        <f>Data!D11</f>
        <v>2681</v>
      </c>
      <c r="E15" s="51">
        <f>Data!E11</f>
        <v>54</v>
      </c>
      <c r="F15" s="39">
        <f>VLOOKUP(Revenue[[#This Row],[Product]],products[#All],2,FALSE)</f>
        <v>5.79</v>
      </c>
      <c r="G15" s="12">
        <f>Revenue[[#This Row],[Amount]]/Revenue[[#This Row],[Units]]</f>
        <v>49.648148148148145</v>
      </c>
      <c r="H15" s="12">
        <f>Revenue[[#This Row],[Units]]*Revenue[[#This Row],[Cost Per Unit]]</f>
        <v>312.66000000000003</v>
      </c>
      <c r="I15" s="26">
        <f>Revenue[[#This Row],[Amount]]-Revenue[[#This Row],[Total Cost]]</f>
        <v>2368.34</v>
      </c>
    </row>
    <row r="16" spans="1:9" x14ac:dyDescent="0.25">
      <c r="A16" s="9" t="s">
        <v>8</v>
      </c>
      <c r="B16" s="9" t="s">
        <v>9</v>
      </c>
      <c r="C16" s="9" t="s">
        <v>22</v>
      </c>
      <c r="D16" s="10">
        <f>Data!D12</f>
        <v>5012</v>
      </c>
      <c r="E16" s="51">
        <f>Data!E12</f>
        <v>210</v>
      </c>
      <c r="F16" s="39">
        <f>VLOOKUP(Revenue[[#This Row],[Product]],products[#All],2,FALSE)</f>
        <v>9.77</v>
      </c>
      <c r="G16" s="12">
        <f>Revenue[[#This Row],[Amount]]/Revenue[[#This Row],[Units]]</f>
        <v>23.866666666666667</v>
      </c>
      <c r="H16" s="12">
        <f>Revenue[[#This Row],[Units]]*Revenue[[#This Row],[Cost Per Unit]]</f>
        <v>2051.6999999999998</v>
      </c>
      <c r="I16" s="26">
        <f>Revenue[[#This Row],[Amount]]-Revenue[[#This Row],[Total Cost]]</f>
        <v>2960.3</v>
      </c>
    </row>
    <row r="17" spans="1:9" x14ac:dyDescent="0.25">
      <c r="A17" s="9" t="s">
        <v>23</v>
      </c>
      <c r="B17" s="9" t="s">
        <v>20</v>
      </c>
      <c r="C17" s="9" t="s">
        <v>24</v>
      </c>
      <c r="D17" s="10">
        <f>Data!D13</f>
        <v>1281</v>
      </c>
      <c r="E17" s="51">
        <f>Data!E13</f>
        <v>75</v>
      </c>
      <c r="F17" s="39">
        <f>VLOOKUP(Revenue[[#This Row],[Product]],products[#All],2,FALSE)</f>
        <v>11.7</v>
      </c>
      <c r="G17" s="12">
        <f>Revenue[[#This Row],[Amount]]/Revenue[[#This Row],[Units]]</f>
        <v>17.079999999999998</v>
      </c>
      <c r="H17" s="12">
        <f>Revenue[[#This Row],[Units]]*Revenue[[#This Row],[Cost Per Unit]]</f>
        <v>877.5</v>
      </c>
      <c r="I17" s="26">
        <f>Revenue[[#This Row],[Amount]]-Revenue[[#This Row],[Total Cost]]</f>
        <v>403.5</v>
      </c>
    </row>
    <row r="18" spans="1:9" x14ac:dyDescent="0.25">
      <c r="A18" s="9" t="s">
        <v>25</v>
      </c>
      <c r="B18" s="9" t="s">
        <v>6</v>
      </c>
      <c r="C18" s="9" t="s">
        <v>24</v>
      </c>
      <c r="D18" s="10">
        <f>Data!D14</f>
        <v>4991</v>
      </c>
      <c r="E18" s="51">
        <f>Data!E14</f>
        <v>12</v>
      </c>
      <c r="F18" s="39">
        <f>VLOOKUP(Revenue[[#This Row],[Product]],products[#All],2,FALSE)</f>
        <v>11.7</v>
      </c>
      <c r="G18" s="12">
        <f>Revenue[[#This Row],[Amount]]/Revenue[[#This Row],[Units]]</f>
        <v>415.91666666666669</v>
      </c>
      <c r="H18" s="12">
        <f>Revenue[[#This Row],[Units]]*Revenue[[#This Row],[Cost Per Unit]]</f>
        <v>140.39999999999998</v>
      </c>
      <c r="I18" s="26">
        <f>Revenue[[#This Row],[Amount]]-Revenue[[#This Row],[Total Cost]]</f>
        <v>4850.6000000000004</v>
      </c>
    </row>
    <row r="19" spans="1:9" x14ac:dyDescent="0.25">
      <c r="A19" s="9" t="s">
        <v>26</v>
      </c>
      <c r="B19" s="9" t="s">
        <v>17</v>
      </c>
      <c r="C19" s="9" t="s">
        <v>18</v>
      </c>
      <c r="D19" s="10">
        <f>Data!D15</f>
        <v>1785</v>
      </c>
      <c r="E19" s="51">
        <f>Data!E15</f>
        <v>462</v>
      </c>
      <c r="F19" s="39">
        <f>VLOOKUP(Revenue[[#This Row],[Product]],products[#All],2,FALSE)</f>
        <v>13.15</v>
      </c>
      <c r="G19" s="12">
        <f>Revenue[[#This Row],[Amount]]/Revenue[[#This Row],[Units]]</f>
        <v>3.8636363636363638</v>
      </c>
      <c r="H19" s="12">
        <f>Revenue[[#This Row],[Units]]*Revenue[[#This Row],[Cost Per Unit]]</f>
        <v>6075.3</v>
      </c>
      <c r="I19" s="26">
        <f>Revenue[[#This Row],[Amount]]-Revenue[[#This Row],[Total Cost]]</f>
        <v>-4290.3</v>
      </c>
    </row>
    <row r="20" spans="1:9" x14ac:dyDescent="0.25">
      <c r="A20" s="9" t="s">
        <v>27</v>
      </c>
      <c r="B20" s="9" t="s">
        <v>6</v>
      </c>
      <c r="C20" s="9" t="s">
        <v>28</v>
      </c>
      <c r="D20" s="10">
        <f>Data!D16</f>
        <v>3983</v>
      </c>
      <c r="E20" s="51">
        <f>Data!E16</f>
        <v>144</v>
      </c>
      <c r="F20" s="39">
        <f>VLOOKUP(Revenue[[#This Row],[Product]],products[#All],2,FALSE)</f>
        <v>3.11</v>
      </c>
      <c r="G20" s="12">
        <f>Revenue[[#This Row],[Amount]]/Revenue[[#This Row],[Units]]</f>
        <v>27.659722222222221</v>
      </c>
      <c r="H20" s="12">
        <f>Revenue[[#This Row],[Units]]*Revenue[[#This Row],[Cost Per Unit]]</f>
        <v>447.84</v>
      </c>
      <c r="I20" s="26">
        <f>Revenue[[#This Row],[Amount]]-Revenue[[#This Row],[Total Cost]]</f>
        <v>3535.16</v>
      </c>
    </row>
    <row r="21" spans="1:9" x14ac:dyDescent="0.25">
      <c r="A21" s="9" t="s">
        <v>11</v>
      </c>
      <c r="B21" s="9" t="s">
        <v>20</v>
      </c>
      <c r="C21" s="9" t="s">
        <v>29</v>
      </c>
      <c r="D21" s="10">
        <f>Data!D17</f>
        <v>2646</v>
      </c>
      <c r="E21" s="51">
        <f>Data!E17</f>
        <v>120</v>
      </c>
      <c r="F21" s="39">
        <f>VLOOKUP(Revenue[[#This Row],[Product]],products[#All],2,FALSE)</f>
        <v>8.7899999999999991</v>
      </c>
      <c r="G21" s="12">
        <f>Revenue[[#This Row],[Amount]]/Revenue[[#This Row],[Units]]</f>
        <v>22.05</v>
      </c>
      <c r="H21" s="12">
        <f>Revenue[[#This Row],[Units]]*Revenue[[#This Row],[Cost Per Unit]]</f>
        <v>1054.8</v>
      </c>
      <c r="I21" s="26">
        <f>Revenue[[#This Row],[Amount]]-Revenue[[#This Row],[Total Cost]]</f>
        <v>1591.2</v>
      </c>
    </row>
    <row r="22" spans="1:9" x14ac:dyDescent="0.25">
      <c r="A22" s="9" t="s">
        <v>26</v>
      </c>
      <c r="B22" s="9" t="s">
        <v>30</v>
      </c>
      <c r="C22" s="9" t="s">
        <v>31</v>
      </c>
      <c r="D22" s="10">
        <f>Data!D18</f>
        <v>252</v>
      </c>
      <c r="E22" s="51">
        <f>Data!E18</f>
        <v>54</v>
      </c>
      <c r="F22" s="39">
        <f>VLOOKUP(Revenue[[#This Row],[Product]],products[#All],2,FALSE)</f>
        <v>9.33</v>
      </c>
      <c r="G22" s="12">
        <f>Revenue[[#This Row],[Amount]]/Revenue[[#This Row],[Units]]</f>
        <v>4.666666666666667</v>
      </c>
      <c r="H22" s="12">
        <f>Revenue[[#This Row],[Units]]*Revenue[[#This Row],[Cost Per Unit]]</f>
        <v>503.82</v>
      </c>
      <c r="I22" s="26">
        <f>Revenue[[#This Row],[Amount]]-Revenue[[#This Row],[Total Cost]]</f>
        <v>-251.82</v>
      </c>
    </row>
    <row r="23" spans="1:9" x14ac:dyDescent="0.25">
      <c r="A23" s="9" t="s">
        <v>27</v>
      </c>
      <c r="B23" s="9" t="s">
        <v>9</v>
      </c>
      <c r="C23" s="9" t="s">
        <v>18</v>
      </c>
      <c r="D23" s="10">
        <f>Data!D19</f>
        <v>2464</v>
      </c>
      <c r="E23" s="51">
        <f>Data!E19</f>
        <v>234</v>
      </c>
      <c r="F23" s="39">
        <f>VLOOKUP(Revenue[[#This Row],[Product]],products[#All],2,FALSE)</f>
        <v>13.15</v>
      </c>
      <c r="G23" s="12">
        <f>Revenue[[#This Row],[Amount]]/Revenue[[#This Row],[Units]]</f>
        <v>10.52991452991453</v>
      </c>
      <c r="H23" s="12">
        <f>Revenue[[#This Row],[Units]]*Revenue[[#This Row],[Cost Per Unit]]</f>
        <v>3077.1</v>
      </c>
      <c r="I23" s="26">
        <f>Revenue[[#This Row],[Amount]]-Revenue[[#This Row],[Total Cost]]</f>
        <v>-613.09999999999991</v>
      </c>
    </row>
    <row r="24" spans="1:9" x14ac:dyDescent="0.25">
      <c r="A24" s="9" t="s">
        <v>27</v>
      </c>
      <c r="B24" s="9" t="s">
        <v>9</v>
      </c>
      <c r="C24" s="9" t="s">
        <v>32</v>
      </c>
      <c r="D24" s="10">
        <f>Data!D20</f>
        <v>2114</v>
      </c>
      <c r="E24" s="51">
        <f>Data!E20</f>
        <v>66</v>
      </c>
      <c r="F24" s="39">
        <f>VLOOKUP(Revenue[[#This Row],[Product]],products[#All],2,FALSE)</f>
        <v>7.16</v>
      </c>
      <c r="G24" s="12">
        <f>Revenue[[#This Row],[Amount]]/Revenue[[#This Row],[Units]]</f>
        <v>32.030303030303031</v>
      </c>
      <c r="H24" s="12">
        <f>Revenue[[#This Row],[Units]]*Revenue[[#This Row],[Cost Per Unit]]</f>
        <v>472.56</v>
      </c>
      <c r="I24" s="26">
        <f>Revenue[[#This Row],[Amount]]-Revenue[[#This Row],[Total Cost]]</f>
        <v>1641.44</v>
      </c>
    </row>
    <row r="25" spans="1:9" x14ac:dyDescent="0.25">
      <c r="A25" s="9" t="s">
        <v>16</v>
      </c>
      <c r="B25" s="9" t="s">
        <v>6</v>
      </c>
      <c r="C25" s="9" t="s">
        <v>21</v>
      </c>
      <c r="D25" s="10">
        <f>Data!D21</f>
        <v>7693</v>
      </c>
      <c r="E25" s="51">
        <f>Data!E21</f>
        <v>87</v>
      </c>
      <c r="F25" s="39">
        <f>VLOOKUP(Revenue[[#This Row],[Product]],products[#All],2,FALSE)</f>
        <v>5.79</v>
      </c>
      <c r="G25" s="12">
        <f>Revenue[[#This Row],[Amount]]/Revenue[[#This Row],[Units]]</f>
        <v>88.425287356321846</v>
      </c>
      <c r="H25" s="12">
        <f>Revenue[[#This Row],[Units]]*Revenue[[#This Row],[Cost Per Unit]]</f>
        <v>503.73</v>
      </c>
      <c r="I25" s="26">
        <f>Revenue[[#This Row],[Amount]]-Revenue[[#This Row],[Total Cost]]</f>
        <v>7189.27</v>
      </c>
    </row>
    <row r="26" spans="1:9" x14ac:dyDescent="0.25">
      <c r="A26" s="9" t="s">
        <v>25</v>
      </c>
      <c r="B26" s="9" t="s">
        <v>30</v>
      </c>
      <c r="C26" s="9" t="s">
        <v>33</v>
      </c>
      <c r="D26" s="10">
        <f>Data!D22</f>
        <v>15610</v>
      </c>
      <c r="E26" s="51">
        <f>Data!E22</f>
        <v>339</v>
      </c>
      <c r="F26" s="39">
        <f>VLOOKUP(Revenue[[#This Row],[Product]],products[#All],2,FALSE)</f>
        <v>10.62</v>
      </c>
      <c r="G26" s="12">
        <f>Revenue[[#This Row],[Amount]]/Revenue[[#This Row],[Units]]</f>
        <v>46.047197640117993</v>
      </c>
      <c r="H26" s="12">
        <f>Revenue[[#This Row],[Units]]*Revenue[[#This Row],[Cost Per Unit]]</f>
        <v>3600.18</v>
      </c>
      <c r="I26" s="26">
        <f>Revenue[[#This Row],[Amount]]-Revenue[[#This Row],[Total Cost]]</f>
        <v>12009.82</v>
      </c>
    </row>
    <row r="27" spans="1:9" x14ac:dyDescent="0.25">
      <c r="A27" s="9" t="s">
        <v>13</v>
      </c>
      <c r="B27" s="9" t="s">
        <v>30</v>
      </c>
      <c r="C27" s="9" t="s">
        <v>22</v>
      </c>
      <c r="D27" s="10">
        <f>Data!D23</f>
        <v>336</v>
      </c>
      <c r="E27" s="51">
        <f>Data!E23</f>
        <v>144</v>
      </c>
      <c r="F27" s="39">
        <f>VLOOKUP(Revenue[[#This Row],[Product]],products[#All],2,FALSE)</f>
        <v>9.77</v>
      </c>
      <c r="G27" s="12">
        <f>Revenue[[#This Row],[Amount]]/Revenue[[#This Row],[Units]]</f>
        <v>2.3333333333333335</v>
      </c>
      <c r="H27" s="12">
        <f>Revenue[[#This Row],[Units]]*Revenue[[#This Row],[Cost Per Unit]]</f>
        <v>1406.8799999999999</v>
      </c>
      <c r="I27" s="26">
        <f>Revenue[[#This Row],[Amount]]-Revenue[[#This Row],[Total Cost]]</f>
        <v>-1070.8799999999999</v>
      </c>
    </row>
    <row r="28" spans="1:9" x14ac:dyDescent="0.25">
      <c r="A28" s="9" t="s">
        <v>26</v>
      </c>
      <c r="B28" s="9" t="s">
        <v>17</v>
      </c>
      <c r="C28" s="9" t="s">
        <v>33</v>
      </c>
      <c r="D28" s="10">
        <f>Data!D24</f>
        <v>9443</v>
      </c>
      <c r="E28" s="51">
        <f>Data!E24</f>
        <v>162</v>
      </c>
      <c r="F28" s="39">
        <f>VLOOKUP(Revenue[[#This Row],[Product]],products[#All],2,FALSE)</f>
        <v>10.62</v>
      </c>
      <c r="G28" s="12">
        <f>Revenue[[#This Row],[Amount]]/Revenue[[#This Row],[Units]]</f>
        <v>58.290123456790127</v>
      </c>
      <c r="H28" s="12">
        <f>Revenue[[#This Row],[Units]]*Revenue[[#This Row],[Cost Per Unit]]</f>
        <v>1720.4399999999998</v>
      </c>
      <c r="I28" s="26">
        <f>Revenue[[#This Row],[Amount]]-Revenue[[#This Row],[Total Cost]]</f>
        <v>7722.56</v>
      </c>
    </row>
    <row r="29" spans="1:9" x14ac:dyDescent="0.25">
      <c r="A29" s="9" t="s">
        <v>11</v>
      </c>
      <c r="B29" s="9" t="s">
        <v>30</v>
      </c>
      <c r="C29" s="9" t="s">
        <v>34</v>
      </c>
      <c r="D29" s="10">
        <f>Data!D25</f>
        <v>8155</v>
      </c>
      <c r="E29" s="51">
        <f>Data!E25</f>
        <v>90</v>
      </c>
      <c r="F29" s="39">
        <f>VLOOKUP(Revenue[[#This Row],[Product]],products[#All],2,FALSE)</f>
        <v>6.49</v>
      </c>
      <c r="G29" s="12">
        <f>Revenue[[#This Row],[Amount]]/Revenue[[#This Row],[Units]]</f>
        <v>90.611111111111114</v>
      </c>
      <c r="H29" s="12">
        <f>Revenue[[#This Row],[Units]]*Revenue[[#This Row],[Cost Per Unit]]</f>
        <v>584.1</v>
      </c>
      <c r="I29" s="26">
        <f>Revenue[[#This Row],[Amount]]-Revenue[[#This Row],[Total Cost]]</f>
        <v>7570.9</v>
      </c>
    </row>
    <row r="30" spans="1:9" x14ac:dyDescent="0.25">
      <c r="A30" s="9" t="s">
        <v>8</v>
      </c>
      <c r="B30" s="9" t="s">
        <v>20</v>
      </c>
      <c r="C30" s="9" t="s">
        <v>34</v>
      </c>
      <c r="D30" s="10">
        <f>Data!D26</f>
        <v>1701</v>
      </c>
      <c r="E30" s="51">
        <f>Data!E26</f>
        <v>234</v>
      </c>
      <c r="F30" s="39">
        <f>VLOOKUP(Revenue[[#This Row],[Product]],products[#All],2,FALSE)</f>
        <v>6.49</v>
      </c>
      <c r="G30" s="12">
        <f>Revenue[[#This Row],[Amount]]/Revenue[[#This Row],[Units]]</f>
        <v>7.2692307692307692</v>
      </c>
      <c r="H30" s="12">
        <f>Revenue[[#This Row],[Units]]*Revenue[[#This Row],[Cost Per Unit]]</f>
        <v>1518.66</v>
      </c>
      <c r="I30" s="26">
        <f>Revenue[[#This Row],[Amount]]-Revenue[[#This Row],[Total Cost]]</f>
        <v>182.33999999999992</v>
      </c>
    </row>
    <row r="31" spans="1:9" x14ac:dyDescent="0.25">
      <c r="A31" s="9" t="s">
        <v>35</v>
      </c>
      <c r="B31" s="9" t="s">
        <v>20</v>
      </c>
      <c r="C31" s="9" t="s">
        <v>22</v>
      </c>
      <c r="D31" s="10">
        <f>Data!D27</f>
        <v>2205</v>
      </c>
      <c r="E31" s="51">
        <f>Data!E27</f>
        <v>141</v>
      </c>
      <c r="F31" s="39">
        <f>VLOOKUP(Revenue[[#This Row],[Product]],products[#All],2,FALSE)</f>
        <v>9.77</v>
      </c>
      <c r="G31" s="12">
        <f>Revenue[[#This Row],[Amount]]/Revenue[[#This Row],[Units]]</f>
        <v>15.638297872340425</v>
      </c>
      <c r="H31" s="12">
        <f>Revenue[[#This Row],[Units]]*Revenue[[#This Row],[Cost Per Unit]]</f>
        <v>1377.57</v>
      </c>
      <c r="I31" s="26">
        <f>Revenue[[#This Row],[Amount]]-Revenue[[#This Row],[Total Cost]]</f>
        <v>827.43000000000006</v>
      </c>
    </row>
    <row r="32" spans="1:9" x14ac:dyDescent="0.25">
      <c r="A32" s="9" t="s">
        <v>8</v>
      </c>
      <c r="B32" s="9" t="s">
        <v>6</v>
      </c>
      <c r="C32" s="9" t="s">
        <v>36</v>
      </c>
      <c r="D32" s="10">
        <f>Data!D28</f>
        <v>1771</v>
      </c>
      <c r="E32" s="51">
        <f>Data!E28</f>
        <v>204</v>
      </c>
      <c r="F32" s="39">
        <f>VLOOKUP(Revenue[[#This Row],[Product]],products[#All],2,FALSE)</f>
        <v>7.64</v>
      </c>
      <c r="G32" s="12">
        <f>Revenue[[#This Row],[Amount]]/Revenue[[#This Row],[Units]]</f>
        <v>8.6813725490196081</v>
      </c>
      <c r="H32" s="12">
        <f>Revenue[[#This Row],[Units]]*Revenue[[#This Row],[Cost Per Unit]]</f>
        <v>1558.56</v>
      </c>
      <c r="I32" s="26">
        <f>Revenue[[#This Row],[Amount]]-Revenue[[#This Row],[Total Cost]]</f>
        <v>212.44000000000005</v>
      </c>
    </row>
    <row r="33" spans="1:9" x14ac:dyDescent="0.25">
      <c r="A33" s="9" t="s">
        <v>13</v>
      </c>
      <c r="B33" s="9" t="s">
        <v>9</v>
      </c>
      <c r="C33" s="9" t="s">
        <v>37</v>
      </c>
      <c r="D33" s="10">
        <f>Data!D29</f>
        <v>2114</v>
      </c>
      <c r="E33" s="51">
        <f>Data!E29</f>
        <v>186</v>
      </c>
      <c r="F33" s="39">
        <f>VLOOKUP(Revenue[[#This Row],[Product]],products[#All],2,FALSE)</f>
        <v>11.73</v>
      </c>
      <c r="G33" s="12">
        <f>Revenue[[#This Row],[Amount]]/Revenue[[#This Row],[Units]]</f>
        <v>11.365591397849462</v>
      </c>
      <c r="H33" s="12">
        <f>Revenue[[#This Row],[Units]]*Revenue[[#This Row],[Cost Per Unit]]</f>
        <v>2181.7800000000002</v>
      </c>
      <c r="I33" s="26">
        <f>Revenue[[#This Row],[Amount]]-Revenue[[#This Row],[Total Cost]]</f>
        <v>-67.7800000000002</v>
      </c>
    </row>
    <row r="34" spans="1:9" x14ac:dyDescent="0.25">
      <c r="A34" s="9" t="s">
        <v>13</v>
      </c>
      <c r="B34" s="9" t="s">
        <v>14</v>
      </c>
      <c r="C34" s="9" t="s">
        <v>31</v>
      </c>
      <c r="D34" s="10">
        <f>Data!D30</f>
        <v>10311</v>
      </c>
      <c r="E34" s="51">
        <f>Data!E30</f>
        <v>231</v>
      </c>
      <c r="F34" s="39">
        <f>VLOOKUP(Revenue[[#This Row],[Product]],products[#All],2,FALSE)</f>
        <v>9.33</v>
      </c>
      <c r="G34" s="12">
        <f>Revenue[[#This Row],[Amount]]/Revenue[[#This Row],[Units]]</f>
        <v>44.636363636363633</v>
      </c>
      <c r="H34" s="12">
        <f>Revenue[[#This Row],[Units]]*Revenue[[#This Row],[Cost Per Unit]]</f>
        <v>2155.23</v>
      </c>
      <c r="I34" s="26">
        <f>Revenue[[#This Row],[Amount]]-Revenue[[#This Row],[Total Cost]]</f>
        <v>8155.77</v>
      </c>
    </row>
    <row r="35" spans="1:9" x14ac:dyDescent="0.25">
      <c r="A35" s="9" t="s">
        <v>27</v>
      </c>
      <c r="B35" s="9" t="s">
        <v>17</v>
      </c>
      <c r="C35" s="9" t="s">
        <v>29</v>
      </c>
      <c r="D35" s="10">
        <f>Data!D31</f>
        <v>21</v>
      </c>
      <c r="E35" s="51">
        <f>Data!E31</f>
        <v>168</v>
      </c>
      <c r="F35" s="39">
        <f>VLOOKUP(Revenue[[#This Row],[Product]],products[#All],2,FALSE)</f>
        <v>8.7899999999999991</v>
      </c>
      <c r="G35" s="12">
        <f>Revenue[[#This Row],[Amount]]/Revenue[[#This Row],[Units]]</f>
        <v>0.125</v>
      </c>
      <c r="H35" s="12">
        <f>Revenue[[#This Row],[Units]]*Revenue[[#This Row],[Cost Per Unit]]</f>
        <v>1476.7199999999998</v>
      </c>
      <c r="I35" s="26">
        <f>Revenue[[#This Row],[Amount]]-Revenue[[#This Row],[Total Cost]]</f>
        <v>-1455.7199999999998</v>
      </c>
    </row>
    <row r="36" spans="1:9" x14ac:dyDescent="0.25">
      <c r="A36" s="9" t="s">
        <v>35</v>
      </c>
      <c r="B36" s="9" t="s">
        <v>9</v>
      </c>
      <c r="C36" s="9" t="s">
        <v>33</v>
      </c>
      <c r="D36" s="10">
        <f>Data!D32</f>
        <v>1974</v>
      </c>
      <c r="E36" s="51">
        <f>Data!E32</f>
        <v>195</v>
      </c>
      <c r="F36" s="39">
        <f>VLOOKUP(Revenue[[#This Row],[Product]],products[#All],2,FALSE)</f>
        <v>10.62</v>
      </c>
      <c r="G36" s="12">
        <f>Revenue[[#This Row],[Amount]]/Revenue[[#This Row],[Units]]</f>
        <v>10.123076923076923</v>
      </c>
      <c r="H36" s="12">
        <f>Revenue[[#This Row],[Units]]*Revenue[[#This Row],[Cost Per Unit]]</f>
        <v>2070.8999999999996</v>
      </c>
      <c r="I36" s="26">
        <f>Revenue[[#This Row],[Amount]]-Revenue[[#This Row],[Total Cost]]</f>
        <v>-96.899999999999636</v>
      </c>
    </row>
    <row r="37" spans="1:9" x14ac:dyDescent="0.25">
      <c r="A37" s="9" t="s">
        <v>25</v>
      </c>
      <c r="B37" s="9" t="s">
        <v>14</v>
      </c>
      <c r="C37" s="9" t="s">
        <v>34</v>
      </c>
      <c r="D37" s="10">
        <f>Data!D33</f>
        <v>6314</v>
      </c>
      <c r="E37" s="51">
        <f>Data!E33</f>
        <v>15</v>
      </c>
      <c r="F37" s="39">
        <f>VLOOKUP(Revenue[[#This Row],[Product]],products[#All],2,FALSE)</f>
        <v>6.49</v>
      </c>
      <c r="G37" s="12">
        <f>Revenue[[#This Row],[Amount]]/Revenue[[#This Row],[Units]]</f>
        <v>420.93333333333334</v>
      </c>
      <c r="H37" s="12">
        <f>Revenue[[#This Row],[Units]]*Revenue[[#This Row],[Cost Per Unit]]</f>
        <v>97.350000000000009</v>
      </c>
      <c r="I37" s="26">
        <f>Revenue[[#This Row],[Amount]]-Revenue[[#This Row],[Total Cost]]</f>
        <v>6216.65</v>
      </c>
    </row>
    <row r="38" spans="1:9" x14ac:dyDescent="0.25">
      <c r="A38" s="9" t="s">
        <v>35</v>
      </c>
      <c r="B38" s="9" t="s">
        <v>6</v>
      </c>
      <c r="C38" s="9" t="s">
        <v>34</v>
      </c>
      <c r="D38" s="10">
        <f>Data!D34</f>
        <v>4683</v>
      </c>
      <c r="E38" s="51">
        <f>Data!E34</f>
        <v>30</v>
      </c>
      <c r="F38" s="39">
        <f>VLOOKUP(Revenue[[#This Row],[Product]],products[#All],2,FALSE)</f>
        <v>6.49</v>
      </c>
      <c r="G38" s="12">
        <f>Revenue[[#This Row],[Amount]]/Revenue[[#This Row],[Units]]</f>
        <v>156.1</v>
      </c>
      <c r="H38" s="12">
        <f>Revenue[[#This Row],[Units]]*Revenue[[#This Row],[Cost Per Unit]]</f>
        <v>194.70000000000002</v>
      </c>
      <c r="I38" s="26">
        <f>Revenue[[#This Row],[Amount]]-Revenue[[#This Row],[Total Cost]]</f>
        <v>4488.3</v>
      </c>
    </row>
    <row r="39" spans="1:9" x14ac:dyDescent="0.25">
      <c r="A39" s="9" t="s">
        <v>13</v>
      </c>
      <c r="B39" s="9" t="s">
        <v>6</v>
      </c>
      <c r="C39" s="9" t="s">
        <v>38</v>
      </c>
      <c r="D39" s="10">
        <f>Data!D35</f>
        <v>6398</v>
      </c>
      <c r="E39" s="51">
        <f>Data!E35</f>
        <v>102</v>
      </c>
      <c r="F39" s="39">
        <f>VLOOKUP(Revenue[[#This Row],[Product]],products[#All],2,FALSE)</f>
        <v>4.97</v>
      </c>
      <c r="G39" s="12">
        <f>Revenue[[#This Row],[Amount]]/Revenue[[#This Row],[Units]]</f>
        <v>62.725490196078432</v>
      </c>
      <c r="H39" s="12">
        <f>Revenue[[#This Row],[Units]]*Revenue[[#This Row],[Cost Per Unit]]</f>
        <v>506.94</v>
      </c>
      <c r="I39" s="26">
        <f>Revenue[[#This Row],[Amount]]-Revenue[[#This Row],[Total Cost]]</f>
        <v>5891.06</v>
      </c>
    </row>
    <row r="40" spans="1:9" x14ac:dyDescent="0.25">
      <c r="A40" s="9" t="s">
        <v>26</v>
      </c>
      <c r="B40" s="9" t="s">
        <v>9</v>
      </c>
      <c r="C40" s="9" t="s">
        <v>36</v>
      </c>
      <c r="D40" s="10">
        <f>Data!D36</f>
        <v>553</v>
      </c>
      <c r="E40" s="51">
        <f>Data!E36</f>
        <v>15</v>
      </c>
      <c r="F40" s="39">
        <f>VLOOKUP(Revenue[[#This Row],[Product]],products[#All],2,FALSE)</f>
        <v>7.64</v>
      </c>
      <c r="G40" s="12">
        <f>Revenue[[#This Row],[Amount]]/Revenue[[#This Row],[Units]]</f>
        <v>36.866666666666667</v>
      </c>
      <c r="H40" s="12">
        <f>Revenue[[#This Row],[Units]]*Revenue[[#This Row],[Cost Per Unit]]</f>
        <v>114.6</v>
      </c>
      <c r="I40" s="26">
        <f>Revenue[[#This Row],[Amount]]-Revenue[[#This Row],[Total Cost]]</f>
        <v>438.4</v>
      </c>
    </row>
    <row r="41" spans="1:9" x14ac:dyDescent="0.25">
      <c r="A41" s="9" t="s">
        <v>8</v>
      </c>
      <c r="B41" s="9" t="s">
        <v>17</v>
      </c>
      <c r="C41" s="9" t="s">
        <v>7</v>
      </c>
      <c r="D41" s="10">
        <f>Data!D37</f>
        <v>7021</v>
      </c>
      <c r="E41" s="51">
        <f>Data!E37</f>
        <v>183</v>
      </c>
      <c r="F41" s="39">
        <f>VLOOKUP(Revenue[[#This Row],[Product]],products[#All],2,FALSE)</f>
        <v>14.49</v>
      </c>
      <c r="G41" s="12">
        <f>Revenue[[#This Row],[Amount]]/Revenue[[#This Row],[Units]]</f>
        <v>38.366120218579233</v>
      </c>
      <c r="H41" s="12">
        <f>Revenue[[#This Row],[Units]]*Revenue[[#This Row],[Cost Per Unit]]</f>
        <v>2651.67</v>
      </c>
      <c r="I41" s="26">
        <f>Revenue[[#This Row],[Amount]]-Revenue[[#This Row],[Total Cost]]</f>
        <v>4369.33</v>
      </c>
    </row>
    <row r="42" spans="1:9" x14ac:dyDescent="0.25">
      <c r="A42" s="9" t="s">
        <v>5</v>
      </c>
      <c r="B42" s="9" t="s">
        <v>17</v>
      </c>
      <c r="C42" s="9" t="s">
        <v>22</v>
      </c>
      <c r="D42" s="10">
        <f>Data!D38</f>
        <v>5817</v>
      </c>
      <c r="E42" s="51">
        <f>Data!E38</f>
        <v>12</v>
      </c>
      <c r="F42" s="39">
        <f>VLOOKUP(Revenue[[#This Row],[Product]],products[#All],2,FALSE)</f>
        <v>9.77</v>
      </c>
      <c r="G42" s="12">
        <f>Revenue[[#This Row],[Amount]]/Revenue[[#This Row],[Units]]</f>
        <v>484.75</v>
      </c>
      <c r="H42" s="12">
        <f>Revenue[[#This Row],[Units]]*Revenue[[#This Row],[Cost Per Unit]]</f>
        <v>117.24</v>
      </c>
      <c r="I42" s="26">
        <f>Revenue[[#This Row],[Amount]]-Revenue[[#This Row],[Total Cost]]</f>
        <v>5699.76</v>
      </c>
    </row>
    <row r="43" spans="1:9" x14ac:dyDescent="0.25">
      <c r="A43" s="9" t="s">
        <v>13</v>
      </c>
      <c r="B43" s="9" t="s">
        <v>17</v>
      </c>
      <c r="C43" s="9" t="s">
        <v>24</v>
      </c>
      <c r="D43" s="10">
        <f>Data!D39</f>
        <v>3976</v>
      </c>
      <c r="E43" s="51">
        <f>Data!E39</f>
        <v>72</v>
      </c>
      <c r="F43" s="39">
        <f>VLOOKUP(Revenue[[#This Row],[Product]],products[#All],2,FALSE)</f>
        <v>11.7</v>
      </c>
      <c r="G43" s="12">
        <f>Revenue[[#This Row],[Amount]]/Revenue[[#This Row],[Units]]</f>
        <v>55.222222222222221</v>
      </c>
      <c r="H43" s="12">
        <f>Revenue[[#This Row],[Units]]*Revenue[[#This Row],[Cost Per Unit]]</f>
        <v>842.4</v>
      </c>
      <c r="I43" s="26">
        <f>Revenue[[#This Row],[Amount]]-Revenue[[#This Row],[Total Cost]]</f>
        <v>3133.6</v>
      </c>
    </row>
    <row r="44" spans="1:9" x14ac:dyDescent="0.25">
      <c r="A44" s="9" t="s">
        <v>16</v>
      </c>
      <c r="B44" s="9" t="s">
        <v>20</v>
      </c>
      <c r="C44" s="9" t="s">
        <v>39</v>
      </c>
      <c r="D44" s="10">
        <f>Data!D40</f>
        <v>1134</v>
      </c>
      <c r="E44" s="51">
        <f>Data!E40</f>
        <v>282</v>
      </c>
      <c r="F44" s="39">
        <f>VLOOKUP(Revenue[[#This Row],[Product]],products[#All],2,FALSE)</f>
        <v>16.73</v>
      </c>
      <c r="G44" s="12">
        <f>Revenue[[#This Row],[Amount]]/Revenue[[#This Row],[Units]]</f>
        <v>4.0212765957446805</v>
      </c>
      <c r="H44" s="12">
        <f>Revenue[[#This Row],[Units]]*Revenue[[#This Row],[Cost Per Unit]]</f>
        <v>4717.8599999999997</v>
      </c>
      <c r="I44" s="26">
        <f>Revenue[[#This Row],[Amount]]-Revenue[[#This Row],[Total Cost]]</f>
        <v>-3583.8599999999997</v>
      </c>
    </row>
    <row r="45" spans="1:9" x14ac:dyDescent="0.25">
      <c r="A45" s="9" t="s">
        <v>26</v>
      </c>
      <c r="B45" s="9" t="s">
        <v>17</v>
      </c>
      <c r="C45" s="9" t="s">
        <v>40</v>
      </c>
      <c r="D45" s="10">
        <f>Data!D41</f>
        <v>6027</v>
      </c>
      <c r="E45" s="51">
        <f>Data!E41</f>
        <v>144</v>
      </c>
      <c r="F45" s="39">
        <f>VLOOKUP(Revenue[[#This Row],[Product]],products[#All],2,FALSE)</f>
        <v>10.38</v>
      </c>
      <c r="G45" s="12">
        <f>Revenue[[#This Row],[Amount]]/Revenue[[#This Row],[Units]]</f>
        <v>41.854166666666664</v>
      </c>
      <c r="H45" s="12">
        <f>Revenue[[#This Row],[Units]]*Revenue[[#This Row],[Cost Per Unit]]</f>
        <v>1494.72</v>
      </c>
      <c r="I45" s="26">
        <f>Revenue[[#This Row],[Amount]]-Revenue[[#This Row],[Total Cost]]</f>
        <v>4532.28</v>
      </c>
    </row>
    <row r="46" spans="1:9" x14ac:dyDescent="0.25">
      <c r="A46" s="9" t="s">
        <v>16</v>
      </c>
      <c r="B46" s="9" t="s">
        <v>6</v>
      </c>
      <c r="C46" s="9" t="s">
        <v>29</v>
      </c>
      <c r="D46" s="10">
        <f>Data!D42</f>
        <v>1904</v>
      </c>
      <c r="E46" s="51">
        <f>Data!E42</f>
        <v>405</v>
      </c>
      <c r="F46" s="39">
        <f>VLOOKUP(Revenue[[#This Row],[Product]],products[#All],2,FALSE)</f>
        <v>8.7899999999999991</v>
      </c>
      <c r="G46" s="12">
        <f>Revenue[[#This Row],[Amount]]/Revenue[[#This Row],[Units]]</f>
        <v>4.7012345679012348</v>
      </c>
      <c r="H46" s="12">
        <f>Revenue[[#This Row],[Units]]*Revenue[[#This Row],[Cost Per Unit]]</f>
        <v>3559.95</v>
      </c>
      <c r="I46" s="26">
        <f>Revenue[[#This Row],[Amount]]-Revenue[[#This Row],[Total Cost]]</f>
        <v>-1655.9499999999998</v>
      </c>
    </row>
    <row r="47" spans="1:9" x14ac:dyDescent="0.25">
      <c r="A47" s="9" t="s">
        <v>23</v>
      </c>
      <c r="B47" s="9" t="s">
        <v>30</v>
      </c>
      <c r="C47" s="9" t="s">
        <v>10</v>
      </c>
      <c r="D47" s="10">
        <f>Data!D43</f>
        <v>3262</v>
      </c>
      <c r="E47" s="51">
        <f>Data!E43</f>
        <v>75</v>
      </c>
      <c r="F47" s="39">
        <f>VLOOKUP(Revenue[[#This Row],[Product]],products[#All],2,FALSE)</f>
        <v>8.65</v>
      </c>
      <c r="G47" s="12">
        <f>Revenue[[#This Row],[Amount]]/Revenue[[#This Row],[Units]]</f>
        <v>43.493333333333332</v>
      </c>
      <c r="H47" s="12">
        <f>Revenue[[#This Row],[Units]]*Revenue[[#This Row],[Cost Per Unit]]</f>
        <v>648.75</v>
      </c>
      <c r="I47" s="26">
        <f>Revenue[[#This Row],[Amount]]-Revenue[[#This Row],[Total Cost]]</f>
        <v>2613.25</v>
      </c>
    </row>
    <row r="48" spans="1:9" x14ac:dyDescent="0.25">
      <c r="A48" s="9" t="s">
        <v>5</v>
      </c>
      <c r="B48" s="9" t="s">
        <v>30</v>
      </c>
      <c r="C48" s="9" t="s">
        <v>39</v>
      </c>
      <c r="D48" s="10">
        <f>Data!D44</f>
        <v>2289</v>
      </c>
      <c r="E48" s="51">
        <f>Data!E44</f>
        <v>135</v>
      </c>
      <c r="F48" s="39">
        <f>VLOOKUP(Revenue[[#This Row],[Product]],products[#All],2,FALSE)</f>
        <v>16.73</v>
      </c>
      <c r="G48" s="12">
        <f>Revenue[[#This Row],[Amount]]/Revenue[[#This Row],[Units]]</f>
        <v>16.955555555555556</v>
      </c>
      <c r="H48" s="12">
        <f>Revenue[[#This Row],[Units]]*Revenue[[#This Row],[Cost Per Unit]]</f>
        <v>2258.5500000000002</v>
      </c>
      <c r="I48" s="26">
        <f>Revenue[[#This Row],[Amount]]-Revenue[[#This Row],[Total Cost]]</f>
        <v>30.449999999999818</v>
      </c>
    </row>
    <row r="49" spans="1:9" x14ac:dyDescent="0.25">
      <c r="A49" s="9" t="s">
        <v>25</v>
      </c>
      <c r="B49" s="9" t="s">
        <v>30</v>
      </c>
      <c r="C49" s="9" t="s">
        <v>39</v>
      </c>
      <c r="D49" s="10">
        <f>Data!D45</f>
        <v>6986</v>
      </c>
      <c r="E49" s="51">
        <f>Data!E45</f>
        <v>21</v>
      </c>
      <c r="F49" s="39">
        <f>VLOOKUP(Revenue[[#This Row],[Product]],products[#All],2,FALSE)</f>
        <v>16.73</v>
      </c>
      <c r="G49" s="12">
        <f>Revenue[[#This Row],[Amount]]/Revenue[[#This Row],[Units]]</f>
        <v>332.66666666666669</v>
      </c>
      <c r="H49" s="12">
        <f>Revenue[[#This Row],[Units]]*Revenue[[#This Row],[Cost Per Unit]]</f>
        <v>351.33</v>
      </c>
      <c r="I49" s="26">
        <f>Revenue[[#This Row],[Amount]]-Revenue[[#This Row],[Total Cost]]</f>
        <v>6634.67</v>
      </c>
    </row>
    <row r="50" spans="1:9" x14ac:dyDescent="0.25">
      <c r="A50" s="9" t="s">
        <v>26</v>
      </c>
      <c r="B50" s="9" t="s">
        <v>20</v>
      </c>
      <c r="C50" s="9" t="s">
        <v>34</v>
      </c>
      <c r="D50" s="10">
        <f>Data!D46</f>
        <v>4417</v>
      </c>
      <c r="E50" s="51">
        <f>Data!E46</f>
        <v>153</v>
      </c>
      <c r="F50" s="39">
        <f>VLOOKUP(Revenue[[#This Row],[Product]],products[#All],2,FALSE)</f>
        <v>6.49</v>
      </c>
      <c r="G50" s="12">
        <f>Revenue[[#This Row],[Amount]]/Revenue[[#This Row],[Units]]</f>
        <v>28.869281045751634</v>
      </c>
      <c r="H50" s="12">
        <f>Revenue[[#This Row],[Units]]*Revenue[[#This Row],[Cost Per Unit]]</f>
        <v>992.97</v>
      </c>
      <c r="I50" s="26">
        <f>Revenue[[#This Row],[Amount]]-Revenue[[#This Row],[Total Cost]]</f>
        <v>3424.0299999999997</v>
      </c>
    </row>
    <row r="51" spans="1:9" x14ac:dyDescent="0.25">
      <c r="A51" s="9" t="s">
        <v>16</v>
      </c>
      <c r="B51" s="9" t="s">
        <v>30</v>
      </c>
      <c r="C51" s="9" t="s">
        <v>37</v>
      </c>
      <c r="D51" s="10">
        <f>Data!D47</f>
        <v>1442</v>
      </c>
      <c r="E51" s="51">
        <f>Data!E47</f>
        <v>15</v>
      </c>
      <c r="F51" s="39">
        <f>VLOOKUP(Revenue[[#This Row],[Product]],products[#All],2,FALSE)</f>
        <v>11.73</v>
      </c>
      <c r="G51" s="12">
        <f>Revenue[[#This Row],[Amount]]/Revenue[[#This Row],[Units]]</f>
        <v>96.13333333333334</v>
      </c>
      <c r="H51" s="12">
        <f>Revenue[[#This Row],[Units]]*Revenue[[#This Row],[Cost Per Unit]]</f>
        <v>175.95000000000002</v>
      </c>
      <c r="I51" s="26">
        <f>Revenue[[#This Row],[Amount]]-Revenue[[#This Row],[Total Cost]]</f>
        <v>1266.05</v>
      </c>
    </row>
    <row r="52" spans="1:9" x14ac:dyDescent="0.25">
      <c r="A52" s="9" t="s">
        <v>27</v>
      </c>
      <c r="B52" s="9" t="s">
        <v>9</v>
      </c>
      <c r="C52" s="9" t="s">
        <v>24</v>
      </c>
      <c r="D52" s="10">
        <f>Data!D48</f>
        <v>2415</v>
      </c>
      <c r="E52" s="51">
        <f>Data!E48</f>
        <v>255</v>
      </c>
      <c r="F52" s="39">
        <f>VLOOKUP(Revenue[[#This Row],[Product]],products[#All],2,FALSE)</f>
        <v>11.7</v>
      </c>
      <c r="G52" s="12">
        <f>Revenue[[#This Row],[Amount]]/Revenue[[#This Row],[Units]]</f>
        <v>9.4705882352941178</v>
      </c>
      <c r="H52" s="12">
        <f>Revenue[[#This Row],[Units]]*Revenue[[#This Row],[Cost Per Unit]]</f>
        <v>2983.5</v>
      </c>
      <c r="I52" s="26">
        <f>Revenue[[#This Row],[Amount]]-Revenue[[#This Row],[Total Cost]]</f>
        <v>-568.5</v>
      </c>
    </row>
    <row r="53" spans="1:9" x14ac:dyDescent="0.25">
      <c r="A53" s="9" t="s">
        <v>26</v>
      </c>
      <c r="B53" s="9" t="s">
        <v>6</v>
      </c>
      <c r="C53" s="9" t="s">
        <v>36</v>
      </c>
      <c r="D53" s="10">
        <f>Data!D49</f>
        <v>238</v>
      </c>
      <c r="E53" s="51">
        <f>Data!E49</f>
        <v>18</v>
      </c>
      <c r="F53" s="39">
        <f>VLOOKUP(Revenue[[#This Row],[Product]],products[#All],2,FALSE)</f>
        <v>7.64</v>
      </c>
      <c r="G53" s="12">
        <f>Revenue[[#This Row],[Amount]]/Revenue[[#This Row],[Units]]</f>
        <v>13.222222222222221</v>
      </c>
      <c r="H53" s="12">
        <f>Revenue[[#This Row],[Units]]*Revenue[[#This Row],[Cost Per Unit]]</f>
        <v>137.51999999999998</v>
      </c>
      <c r="I53" s="26">
        <f>Revenue[[#This Row],[Amount]]-Revenue[[#This Row],[Total Cost]]</f>
        <v>100.48000000000002</v>
      </c>
    </row>
    <row r="54" spans="1:9" x14ac:dyDescent="0.25">
      <c r="A54" s="9" t="s">
        <v>16</v>
      </c>
      <c r="B54" s="9" t="s">
        <v>6</v>
      </c>
      <c r="C54" s="9" t="s">
        <v>34</v>
      </c>
      <c r="D54" s="10">
        <f>Data!D50</f>
        <v>4949</v>
      </c>
      <c r="E54" s="51">
        <f>Data!E50</f>
        <v>189</v>
      </c>
      <c r="F54" s="39">
        <f>VLOOKUP(Revenue[[#This Row],[Product]],products[#All],2,FALSE)</f>
        <v>6.49</v>
      </c>
      <c r="G54" s="12">
        <f>Revenue[[#This Row],[Amount]]/Revenue[[#This Row],[Units]]</f>
        <v>26.185185185185187</v>
      </c>
      <c r="H54" s="12">
        <f>Revenue[[#This Row],[Units]]*Revenue[[#This Row],[Cost Per Unit]]</f>
        <v>1226.6100000000001</v>
      </c>
      <c r="I54" s="26">
        <f>Revenue[[#This Row],[Amount]]-Revenue[[#This Row],[Total Cost]]</f>
        <v>3722.39</v>
      </c>
    </row>
    <row r="55" spans="1:9" x14ac:dyDescent="0.25">
      <c r="A55" s="9" t="s">
        <v>25</v>
      </c>
      <c r="B55" s="9" t="s">
        <v>20</v>
      </c>
      <c r="C55" s="9" t="s">
        <v>10</v>
      </c>
      <c r="D55" s="10">
        <f>Data!D51</f>
        <v>5075</v>
      </c>
      <c r="E55" s="51">
        <f>Data!E51</f>
        <v>21</v>
      </c>
      <c r="F55" s="39">
        <f>VLOOKUP(Revenue[[#This Row],[Product]],products[#All],2,FALSE)</f>
        <v>8.65</v>
      </c>
      <c r="G55" s="12">
        <f>Revenue[[#This Row],[Amount]]/Revenue[[#This Row],[Units]]</f>
        <v>241.66666666666666</v>
      </c>
      <c r="H55" s="12">
        <f>Revenue[[#This Row],[Units]]*Revenue[[#This Row],[Cost Per Unit]]</f>
        <v>181.65</v>
      </c>
      <c r="I55" s="26">
        <f>Revenue[[#This Row],[Amount]]-Revenue[[#This Row],[Total Cost]]</f>
        <v>4893.3500000000004</v>
      </c>
    </row>
    <row r="56" spans="1:9" x14ac:dyDescent="0.25">
      <c r="A56" s="9" t="s">
        <v>27</v>
      </c>
      <c r="B56" s="9" t="s">
        <v>14</v>
      </c>
      <c r="C56" s="9" t="s">
        <v>29</v>
      </c>
      <c r="D56" s="10">
        <f>Data!D52</f>
        <v>9198</v>
      </c>
      <c r="E56" s="51">
        <f>Data!E52</f>
        <v>36</v>
      </c>
      <c r="F56" s="39">
        <f>VLOOKUP(Revenue[[#This Row],[Product]],products[#All],2,FALSE)</f>
        <v>8.7899999999999991</v>
      </c>
      <c r="G56" s="12">
        <f>Revenue[[#This Row],[Amount]]/Revenue[[#This Row],[Units]]</f>
        <v>255.5</v>
      </c>
      <c r="H56" s="12">
        <f>Revenue[[#This Row],[Units]]*Revenue[[#This Row],[Cost Per Unit]]</f>
        <v>316.43999999999994</v>
      </c>
      <c r="I56" s="26">
        <f>Revenue[[#This Row],[Amount]]-Revenue[[#This Row],[Total Cost]]</f>
        <v>8881.56</v>
      </c>
    </row>
    <row r="57" spans="1:9" x14ac:dyDescent="0.25">
      <c r="A57" s="9" t="s">
        <v>16</v>
      </c>
      <c r="B57" s="9" t="s">
        <v>30</v>
      </c>
      <c r="C57" s="9" t="s">
        <v>32</v>
      </c>
      <c r="D57" s="10">
        <f>Data!D53</f>
        <v>3339</v>
      </c>
      <c r="E57" s="51">
        <f>Data!E53</f>
        <v>75</v>
      </c>
      <c r="F57" s="39">
        <f>VLOOKUP(Revenue[[#This Row],[Product]],products[#All],2,FALSE)</f>
        <v>7.16</v>
      </c>
      <c r="G57" s="12">
        <f>Revenue[[#This Row],[Amount]]/Revenue[[#This Row],[Units]]</f>
        <v>44.52</v>
      </c>
      <c r="H57" s="12">
        <f>Revenue[[#This Row],[Units]]*Revenue[[#This Row],[Cost Per Unit]]</f>
        <v>537</v>
      </c>
      <c r="I57" s="26">
        <f>Revenue[[#This Row],[Amount]]-Revenue[[#This Row],[Total Cost]]</f>
        <v>2802</v>
      </c>
    </row>
    <row r="58" spans="1:9" x14ac:dyDescent="0.25">
      <c r="A58" s="9" t="s">
        <v>5</v>
      </c>
      <c r="B58" s="9" t="s">
        <v>30</v>
      </c>
      <c r="C58" s="9" t="s">
        <v>28</v>
      </c>
      <c r="D58" s="10">
        <f>Data!D54</f>
        <v>5019</v>
      </c>
      <c r="E58" s="51">
        <f>Data!E54</f>
        <v>156</v>
      </c>
      <c r="F58" s="39">
        <f>VLOOKUP(Revenue[[#This Row],[Product]],products[#All],2,FALSE)</f>
        <v>3.11</v>
      </c>
      <c r="G58" s="12">
        <f>Revenue[[#This Row],[Amount]]/Revenue[[#This Row],[Units]]</f>
        <v>32.17307692307692</v>
      </c>
      <c r="H58" s="12">
        <f>Revenue[[#This Row],[Units]]*Revenue[[#This Row],[Cost Per Unit]]</f>
        <v>485.15999999999997</v>
      </c>
      <c r="I58" s="26">
        <f>Revenue[[#This Row],[Amount]]-Revenue[[#This Row],[Total Cost]]</f>
        <v>4533.84</v>
      </c>
    </row>
    <row r="59" spans="1:9" x14ac:dyDescent="0.25">
      <c r="A59" s="9" t="s">
        <v>25</v>
      </c>
      <c r="B59" s="9" t="s">
        <v>14</v>
      </c>
      <c r="C59" s="9" t="s">
        <v>29</v>
      </c>
      <c r="D59" s="10">
        <f>Data!D55</f>
        <v>16184</v>
      </c>
      <c r="E59" s="51">
        <f>Data!E55</f>
        <v>39</v>
      </c>
      <c r="F59" s="39">
        <f>VLOOKUP(Revenue[[#This Row],[Product]],products[#All],2,FALSE)</f>
        <v>8.7899999999999991</v>
      </c>
      <c r="G59" s="12">
        <f>Revenue[[#This Row],[Amount]]/Revenue[[#This Row],[Units]]</f>
        <v>414.97435897435895</v>
      </c>
      <c r="H59" s="12">
        <f>Revenue[[#This Row],[Units]]*Revenue[[#This Row],[Cost Per Unit]]</f>
        <v>342.80999999999995</v>
      </c>
      <c r="I59" s="26">
        <f>Revenue[[#This Row],[Amount]]-Revenue[[#This Row],[Total Cost]]</f>
        <v>15841.19</v>
      </c>
    </row>
    <row r="60" spans="1:9" x14ac:dyDescent="0.25">
      <c r="A60" s="9" t="s">
        <v>16</v>
      </c>
      <c r="B60" s="9" t="s">
        <v>14</v>
      </c>
      <c r="C60" s="9" t="s">
        <v>41</v>
      </c>
      <c r="D60" s="10">
        <f>Data!D56</f>
        <v>497</v>
      </c>
      <c r="E60" s="51">
        <f>Data!E56</f>
        <v>63</v>
      </c>
      <c r="F60" s="39">
        <f>VLOOKUP(Revenue[[#This Row],[Product]],products[#All],2,FALSE)</f>
        <v>9</v>
      </c>
      <c r="G60" s="12">
        <f>Revenue[[#This Row],[Amount]]/Revenue[[#This Row],[Units]]</f>
        <v>7.8888888888888893</v>
      </c>
      <c r="H60" s="12">
        <f>Revenue[[#This Row],[Units]]*Revenue[[#This Row],[Cost Per Unit]]</f>
        <v>567</v>
      </c>
      <c r="I60" s="26">
        <f>Revenue[[#This Row],[Amount]]-Revenue[[#This Row],[Total Cost]]</f>
        <v>-70</v>
      </c>
    </row>
    <row r="61" spans="1:9" x14ac:dyDescent="0.25">
      <c r="A61" s="9" t="s">
        <v>26</v>
      </c>
      <c r="B61" s="9" t="s">
        <v>14</v>
      </c>
      <c r="C61" s="9" t="s">
        <v>32</v>
      </c>
      <c r="D61" s="10">
        <f>Data!D57</f>
        <v>8211</v>
      </c>
      <c r="E61" s="51">
        <f>Data!E57</f>
        <v>75</v>
      </c>
      <c r="F61" s="39">
        <f>VLOOKUP(Revenue[[#This Row],[Product]],products[#All],2,FALSE)</f>
        <v>7.16</v>
      </c>
      <c r="G61" s="12">
        <f>Revenue[[#This Row],[Amount]]/Revenue[[#This Row],[Units]]</f>
        <v>109.48</v>
      </c>
      <c r="H61" s="12">
        <f>Revenue[[#This Row],[Units]]*Revenue[[#This Row],[Cost Per Unit]]</f>
        <v>537</v>
      </c>
      <c r="I61" s="26">
        <f>Revenue[[#This Row],[Amount]]-Revenue[[#This Row],[Total Cost]]</f>
        <v>7674</v>
      </c>
    </row>
    <row r="62" spans="1:9" x14ac:dyDescent="0.25">
      <c r="A62" s="9" t="s">
        <v>26</v>
      </c>
      <c r="B62" s="9" t="s">
        <v>20</v>
      </c>
      <c r="C62" s="9" t="s">
        <v>40</v>
      </c>
      <c r="D62" s="10">
        <f>Data!D58</f>
        <v>6580</v>
      </c>
      <c r="E62" s="51">
        <f>Data!E58</f>
        <v>183</v>
      </c>
      <c r="F62" s="39">
        <f>VLOOKUP(Revenue[[#This Row],[Product]],products[#All],2,FALSE)</f>
        <v>10.38</v>
      </c>
      <c r="G62" s="12">
        <f>Revenue[[#This Row],[Amount]]/Revenue[[#This Row],[Units]]</f>
        <v>35.956284153005463</v>
      </c>
      <c r="H62" s="12">
        <f>Revenue[[#This Row],[Units]]*Revenue[[#This Row],[Cost Per Unit]]</f>
        <v>1899.5400000000002</v>
      </c>
      <c r="I62" s="26">
        <f>Revenue[[#This Row],[Amount]]-Revenue[[#This Row],[Total Cost]]</f>
        <v>4680.46</v>
      </c>
    </row>
    <row r="63" spans="1:9" x14ac:dyDescent="0.25">
      <c r="A63" s="9" t="s">
        <v>13</v>
      </c>
      <c r="B63" s="9" t="s">
        <v>9</v>
      </c>
      <c r="C63" s="9" t="s">
        <v>31</v>
      </c>
      <c r="D63" s="10">
        <f>Data!D59</f>
        <v>4760</v>
      </c>
      <c r="E63" s="51">
        <f>Data!E59</f>
        <v>69</v>
      </c>
      <c r="F63" s="39">
        <f>VLOOKUP(Revenue[[#This Row],[Product]],products[#All],2,FALSE)</f>
        <v>9.33</v>
      </c>
      <c r="G63" s="12">
        <f>Revenue[[#This Row],[Amount]]/Revenue[[#This Row],[Units]]</f>
        <v>68.985507246376812</v>
      </c>
      <c r="H63" s="12">
        <f>Revenue[[#This Row],[Units]]*Revenue[[#This Row],[Cost Per Unit]]</f>
        <v>643.77</v>
      </c>
      <c r="I63" s="26">
        <f>Revenue[[#This Row],[Amount]]-Revenue[[#This Row],[Total Cost]]</f>
        <v>4116.2299999999996</v>
      </c>
    </row>
    <row r="64" spans="1:9" x14ac:dyDescent="0.25">
      <c r="A64" s="9" t="s">
        <v>5</v>
      </c>
      <c r="B64" s="9" t="s">
        <v>14</v>
      </c>
      <c r="C64" s="9" t="s">
        <v>18</v>
      </c>
      <c r="D64" s="10">
        <f>Data!D60</f>
        <v>5439</v>
      </c>
      <c r="E64" s="51">
        <f>Data!E60</f>
        <v>30</v>
      </c>
      <c r="F64" s="39">
        <f>VLOOKUP(Revenue[[#This Row],[Product]],products[#All],2,FALSE)</f>
        <v>13.15</v>
      </c>
      <c r="G64" s="12">
        <f>Revenue[[#This Row],[Amount]]/Revenue[[#This Row],[Units]]</f>
        <v>181.3</v>
      </c>
      <c r="H64" s="12">
        <f>Revenue[[#This Row],[Units]]*Revenue[[#This Row],[Cost Per Unit]]</f>
        <v>394.5</v>
      </c>
      <c r="I64" s="26">
        <f>Revenue[[#This Row],[Amount]]-Revenue[[#This Row],[Total Cost]]</f>
        <v>5044.5</v>
      </c>
    </row>
    <row r="65" spans="1:9" x14ac:dyDescent="0.25">
      <c r="A65" s="9" t="s">
        <v>13</v>
      </c>
      <c r="B65" s="9" t="s">
        <v>30</v>
      </c>
      <c r="C65" s="9" t="s">
        <v>28</v>
      </c>
      <c r="D65" s="10">
        <f>Data!D61</f>
        <v>1463</v>
      </c>
      <c r="E65" s="51">
        <f>Data!E61</f>
        <v>39</v>
      </c>
      <c r="F65" s="39">
        <f>VLOOKUP(Revenue[[#This Row],[Product]],products[#All],2,FALSE)</f>
        <v>3.11</v>
      </c>
      <c r="G65" s="12">
        <f>Revenue[[#This Row],[Amount]]/Revenue[[#This Row],[Units]]</f>
        <v>37.512820512820511</v>
      </c>
      <c r="H65" s="12">
        <f>Revenue[[#This Row],[Units]]*Revenue[[#This Row],[Cost Per Unit]]</f>
        <v>121.28999999999999</v>
      </c>
      <c r="I65" s="26">
        <f>Revenue[[#This Row],[Amount]]-Revenue[[#This Row],[Total Cost]]</f>
        <v>1341.71</v>
      </c>
    </row>
    <row r="66" spans="1:9" x14ac:dyDescent="0.25">
      <c r="A66" s="9" t="s">
        <v>27</v>
      </c>
      <c r="B66" s="9" t="s">
        <v>30</v>
      </c>
      <c r="C66" s="9" t="s">
        <v>10</v>
      </c>
      <c r="D66" s="10">
        <f>Data!D62</f>
        <v>7777</v>
      </c>
      <c r="E66" s="51">
        <f>Data!E62</f>
        <v>504</v>
      </c>
      <c r="F66" s="39">
        <f>VLOOKUP(Revenue[[#This Row],[Product]],products[#All],2,FALSE)</f>
        <v>8.65</v>
      </c>
      <c r="G66" s="12">
        <f>Revenue[[#This Row],[Amount]]/Revenue[[#This Row],[Units]]</f>
        <v>15.430555555555555</v>
      </c>
      <c r="H66" s="12">
        <f>Revenue[[#This Row],[Units]]*Revenue[[#This Row],[Cost Per Unit]]</f>
        <v>4359.6000000000004</v>
      </c>
      <c r="I66" s="26">
        <f>Revenue[[#This Row],[Amount]]-Revenue[[#This Row],[Total Cost]]</f>
        <v>3417.3999999999996</v>
      </c>
    </row>
    <row r="67" spans="1:9" x14ac:dyDescent="0.25">
      <c r="A67" s="9" t="s">
        <v>11</v>
      </c>
      <c r="B67" s="9" t="s">
        <v>6</v>
      </c>
      <c r="C67" s="9" t="s">
        <v>32</v>
      </c>
      <c r="D67" s="10">
        <f>Data!D63</f>
        <v>1085</v>
      </c>
      <c r="E67" s="51">
        <f>Data!E63</f>
        <v>273</v>
      </c>
      <c r="F67" s="39">
        <f>VLOOKUP(Revenue[[#This Row],[Product]],products[#All],2,FALSE)</f>
        <v>7.16</v>
      </c>
      <c r="G67" s="12">
        <f>Revenue[[#This Row],[Amount]]/Revenue[[#This Row],[Units]]</f>
        <v>3.9743589743589745</v>
      </c>
      <c r="H67" s="12">
        <f>Revenue[[#This Row],[Units]]*Revenue[[#This Row],[Cost Per Unit]]</f>
        <v>1954.68</v>
      </c>
      <c r="I67" s="26">
        <f>Revenue[[#This Row],[Amount]]-Revenue[[#This Row],[Total Cost]]</f>
        <v>-869.68000000000006</v>
      </c>
    </row>
    <row r="68" spans="1:9" x14ac:dyDescent="0.25">
      <c r="A68" s="9" t="s">
        <v>25</v>
      </c>
      <c r="B68" s="9" t="s">
        <v>6</v>
      </c>
      <c r="C68" s="9" t="s">
        <v>21</v>
      </c>
      <c r="D68" s="10">
        <f>Data!D64</f>
        <v>182</v>
      </c>
      <c r="E68" s="51">
        <f>Data!E64</f>
        <v>48</v>
      </c>
      <c r="F68" s="39">
        <f>VLOOKUP(Revenue[[#This Row],[Product]],products[#All],2,FALSE)</f>
        <v>5.79</v>
      </c>
      <c r="G68" s="12">
        <f>Revenue[[#This Row],[Amount]]/Revenue[[#This Row],[Units]]</f>
        <v>3.7916666666666665</v>
      </c>
      <c r="H68" s="12">
        <f>Revenue[[#This Row],[Units]]*Revenue[[#This Row],[Cost Per Unit]]</f>
        <v>277.92</v>
      </c>
      <c r="I68" s="26">
        <f>Revenue[[#This Row],[Amount]]-Revenue[[#This Row],[Total Cost]]</f>
        <v>-95.920000000000016</v>
      </c>
    </row>
    <row r="69" spans="1:9" x14ac:dyDescent="0.25">
      <c r="A69" s="9" t="s">
        <v>16</v>
      </c>
      <c r="B69" s="9" t="s">
        <v>30</v>
      </c>
      <c r="C69" s="9" t="s">
        <v>39</v>
      </c>
      <c r="D69" s="10">
        <f>Data!D65</f>
        <v>4242</v>
      </c>
      <c r="E69" s="51">
        <f>Data!E65</f>
        <v>207</v>
      </c>
      <c r="F69" s="39">
        <f>VLOOKUP(Revenue[[#This Row],[Product]],products[#All],2,FALSE)</f>
        <v>16.73</v>
      </c>
      <c r="G69" s="12">
        <f>Revenue[[#This Row],[Amount]]/Revenue[[#This Row],[Units]]</f>
        <v>20.492753623188406</v>
      </c>
      <c r="H69" s="12">
        <f>Revenue[[#This Row],[Units]]*Revenue[[#This Row],[Cost Per Unit]]</f>
        <v>3463.11</v>
      </c>
      <c r="I69" s="26">
        <f>Revenue[[#This Row],[Amount]]-Revenue[[#This Row],[Total Cost]]</f>
        <v>778.88999999999987</v>
      </c>
    </row>
    <row r="70" spans="1:9" x14ac:dyDescent="0.25">
      <c r="A70" s="9" t="s">
        <v>16</v>
      </c>
      <c r="B70" s="9" t="s">
        <v>14</v>
      </c>
      <c r="C70" s="9" t="s">
        <v>10</v>
      </c>
      <c r="D70" s="10">
        <f>Data!D66</f>
        <v>6118</v>
      </c>
      <c r="E70" s="51">
        <f>Data!E66</f>
        <v>9</v>
      </c>
      <c r="F70" s="39">
        <f>VLOOKUP(Revenue[[#This Row],[Product]],products[#All],2,FALSE)</f>
        <v>8.65</v>
      </c>
      <c r="G70" s="12">
        <f>Revenue[[#This Row],[Amount]]/Revenue[[#This Row],[Units]]</f>
        <v>679.77777777777783</v>
      </c>
      <c r="H70" s="12">
        <f>Revenue[[#This Row],[Units]]*Revenue[[#This Row],[Cost Per Unit]]</f>
        <v>77.850000000000009</v>
      </c>
      <c r="I70" s="26">
        <f>Revenue[[#This Row],[Amount]]-Revenue[[#This Row],[Total Cost]]</f>
        <v>6040.15</v>
      </c>
    </row>
    <row r="71" spans="1:9" x14ac:dyDescent="0.25">
      <c r="A71" s="9" t="s">
        <v>35</v>
      </c>
      <c r="B71" s="9" t="s">
        <v>14</v>
      </c>
      <c r="C71" s="9" t="s">
        <v>34</v>
      </c>
      <c r="D71" s="10">
        <f>Data!D67</f>
        <v>2317</v>
      </c>
      <c r="E71" s="51">
        <f>Data!E67</f>
        <v>261</v>
      </c>
      <c r="F71" s="39">
        <f>VLOOKUP(Revenue[[#This Row],[Product]],products[#All],2,FALSE)</f>
        <v>6.49</v>
      </c>
      <c r="G71" s="12">
        <f>Revenue[[#This Row],[Amount]]/Revenue[[#This Row],[Units]]</f>
        <v>8.8773946360153264</v>
      </c>
      <c r="H71" s="12">
        <f>Revenue[[#This Row],[Units]]*Revenue[[#This Row],[Cost Per Unit]]</f>
        <v>1693.89</v>
      </c>
      <c r="I71" s="26">
        <f>Revenue[[#This Row],[Amount]]-Revenue[[#This Row],[Total Cost]]</f>
        <v>623.1099999999999</v>
      </c>
    </row>
    <row r="72" spans="1:9" x14ac:dyDescent="0.25">
      <c r="A72" s="9" t="s">
        <v>16</v>
      </c>
      <c r="B72" s="9" t="s">
        <v>20</v>
      </c>
      <c r="C72" s="9" t="s">
        <v>29</v>
      </c>
      <c r="D72" s="10">
        <f>Data!D68</f>
        <v>938</v>
      </c>
      <c r="E72" s="51">
        <f>Data!E68</f>
        <v>6</v>
      </c>
      <c r="F72" s="39">
        <f>VLOOKUP(Revenue[[#This Row],[Product]],products[#All],2,FALSE)</f>
        <v>8.7899999999999991</v>
      </c>
      <c r="G72" s="12">
        <f>Revenue[[#This Row],[Amount]]/Revenue[[#This Row],[Units]]</f>
        <v>156.33333333333334</v>
      </c>
      <c r="H72" s="12">
        <f>Revenue[[#This Row],[Units]]*Revenue[[#This Row],[Cost Per Unit]]</f>
        <v>52.739999999999995</v>
      </c>
      <c r="I72" s="26">
        <f>Revenue[[#This Row],[Amount]]-Revenue[[#This Row],[Total Cost]]</f>
        <v>885.26</v>
      </c>
    </row>
    <row r="73" spans="1:9" x14ac:dyDescent="0.25">
      <c r="A73" s="9" t="s">
        <v>8</v>
      </c>
      <c r="B73" s="9" t="s">
        <v>6</v>
      </c>
      <c r="C73" s="9" t="s">
        <v>37</v>
      </c>
      <c r="D73" s="10">
        <f>Data!D69</f>
        <v>9709</v>
      </c>
      <c r="E73" s="51">
        <f>Data!E69</f>
        <v>30</v>
      </c>
      <c r="F73" s="39">
        <f>VLOOKUP(Revenue[[#This Row],[Product]],products[#All],2,FALSE)</f>
        <v>11.73</v>
      </c>
      <c r="G73" s="12">
        <f>Revenue[[#This Row],[Amount]]/Revenue[[#This Row],[Units]]</f>
        <v>323.63333333333333</v>
      </c>
      <c r="H73" s="12">
        <f>Revenue[[#This Row],[Units]]*Revenue[[#This Row],[Cost Per Unit]]</f>
        <v>351.90000000000003</v>
      </c>
      <c r="I73" s="26">
        <f>Revenue[[#This Row],[Amount]]-Revenue[[#This Row],[Total Cost]]</f>
        <v>9357.1</v>
      </c>
    </row>
    <row r="74" spans="1:9" x14ac:dyDescent="0.25">
      <c r="A74" s="9" t="s">
        <v>23</v>
      </c>
      <c r="B74" s="9" t="s">
        <v>30</v>
      </c>
      <c r="C74" s="9" t="s">
        <v>33</v>
      </c>
      <c r="D74" s="10">
        <f>Data!D70</f>
        <v>2205</v>
      </c>
      <c r="E74" s="51">
        <f>Data!E70</f>
        <v>138</v>
      </c>
      <c r="F74" s="39">
        <f>VLOOKUP(Revenue[[#This Row],[Product]],products[#All],2,FALSE)</f>
        <v>10.62</v>
      </c>
      <c r="G74" s="12">
        <f>Revenue[[#This Row],[Amount]]/Revenue[[#This Row],[Units]]</f>
        <v>15.978260869565217</v>
      </c>
      <c r="H74" s="12">
        <f>Revenue[[#This Row],[Units]]*Revenue[[#This Row],[Cost Per Unit]]</f>
        <v>1465.56</v>
      </c>
      <c r="I74" s="26">
        <f>Revenue[[#This Row],[Amount]]-Revenue[[#This Row],[Total Cost]]</f>
        <v>739.44</v>
      </c>
    </row>
    <row r="75" spans="1:9" x14ac:dyDescent="0.25">
      <c r="A75" s="9" t="s">
        <v>23</v>
      </c>
      <c r="B75" s="9" t="s">
        <v>6</v>
      </c>
      <c r="C75" s="9" t="s">
        <v>28</v>
      </c>
      <c r="D75" s="10">
        <f>Data!D71</f>
        <v>4487</v>
      </c>
      <c r="E75" s="51">
        <f>Data!E71</f>
        <v>111</v>
      </c>
      <c r="F75" s="39">
        <f>VLOOKUP(Revenue[[#This Row],[Product]],products[#All],2,FALSE)</f>
        <v>3.11</v>
      </c>
      <c r="G75" s="12">
        <f>Revenue[[#This Row],[Amount]]/Revenue[[#This Row],[Units]]</f>
        <v>40.423423423423422</v>
      </c>
      <c r="H75" s="12">
        <f>Revenue[[#This Row],[Units]]*Revenue[[#This Row],[Cost Per Unit]]</f>
        <v>345.21</v>
      </c>
      <c r="I75" s="26">
        <f>Revenue[[#This Row],[Amount]]-Revenue[[#This Row],[Total Cost]]</f>
        <v>4141.79</v>
      </c>
    </row>
    <row r="76" spans="1:9" x14ac:dyDescent="0.25">
      <c r="A76" s="9" t="s">
        <v>25</v>
      </c>
      <c r="B76" s="9" t="s">
        <v>9</v>
      </c>
      <c r="C76" s="9" t="s">
        <v>15</v>
      </c>
      <c r="D76" s="10">
        <f>Data!D72</f>
        <v>2415</v>
      </c>
      <c r="E76" s="51">
        <f>Data!E72</f>
        <v>15</v>
      </c>
      <c r="F76" s="39">
        <f>VLOOKUP(Revenue[[#This Row],[Product]],products[#All],2,FALSE)</f>
        <v>6.47</v>
      </c>
      <c r="G76" s="12">
        <f>Revenue[[#This Row],[Amount]]/Revenue[[#This Row],[Units]]</f>
        <v>161</v>
      </c>
      <c r="H76" s="12">
        <f>Revenue[[#This Row],[Units]]*Revenue[[#This Row],[Cost Per Unit]]</f>
        <v>97.05</v>
      </c>
      <c r="I76" s="26">
        <f>Revenue[[#This Row],[Amount]]-Revenue[[#This Row],[Total Cost]]</f>
        <v>2317.9499999999998</v>
      </c>
    </row>
    <row r="77" spans="1:9" x14ac:dyDescent="0.25">
      <c r="A77" s="9" t="s">
        <v>5</v>
      </c>
      <c r="B77" s="9" t="s">
        <v>30</v>
      </c>
      <c r="C77" s="9" t="s">
        <v>36</v>
      </c>
      <c r="D77" s="10">
        <f>Data!D73</f>
        <v>4018</v>
      </c>
      <c r="E77" s="51">
        <f>Data!E73</f>
        <v>162</v>
      </c>
      <c r="F77" s="39">
        <f>VLOOKUP(Revenue[[#This Row],[Product]],products[#All],2,FALSE)</f>
        <v>7.64</v>
      </c>
      <c r="G77" s="12">
        <f>Revenue[[#This Row],[Amount]]/Revenue[[#This Row],[Units]]</f>
        <v>24.802469135802468</v>
      </c>
      <c r="H77" s="12">
        <f>Revenue[[#This Row],[Units]]*Revenue[[#This Row],[Cost Per Unit]]</f>
        <v>1237.6799999999998</v>
      </c>
      <c r="I77" s="26">
        <f>Revenue[[#This Row],[Amount]]-Revenue[[#This Row],[Total Cost]]</f>
        <v>2780.32</v>
      </c>
    </row>
    <row r="78" spans="1:9" x14ac:dyDescent="0.25">
      <c r="A78" s="9" t="s">
        <v>25</v>
      </c>
      <c r="B78" s="9" t="s">
        <v>30</v>
      </c>
      <c r="C78" s="9" t="s">
        <v>36</v>
      </c>
      <c r="D78" s="10">
        <f>Data!D74</f>
        <v>861</v>
      </c>
      <c r="E78" s="51">
        <f>Data!E74</f>
        <v>195</v>
      </c>
      <c r="F78" s="39">
        <f>VLOOKUP(Revenue[[#This Row],[Product]],products[#All],2,FALSE)</f>
        <v>7.64</v>
      </c>
      <c r="G78" s="12">
        <f>Revenue[[#This Row],[Amount]]/Revenue[[#This Row],[Units]]</f>
        <v>4.4153846153846157</v>
      </c>
      <c r="H78" s="12">
        <f>Revenue[[#This Row],[Units]]*Revenue[[#This Row],[Cost Per Unit]]</f>
        <v>1489.8</v>
      </c>
      <c r="I78" s="26">
        <f>Revenue[[#This Row],[Amount]]-Revenue[[#This Row],[Total Cost]]</f>
        <v>-628.79999999999995</v>
      </c>
    </row>
    <row r="79" spans="1:9" x14ac:dyDescent="0.25">
      <c r="A79" s="9" t="s">
        <v>35</v>
      </c>
      <c r="B79" s="9" t="s">
        <v>20</v>
      </c>
      <c r="C79" s="9" t="s">
        <v>24</v>
      </c>
      <c r="D79" s="10">
        <f>Data!D75</f>
        <v>5586</v>
      </c>
      <c r="E79" s="51">
        <f>Data!E75</f>
        <v>525</v>
      </c>
      <c r="F79" s="39">
        <f>VLOOKUP(Revenue[[#This Row],[Product]],products[#All],2,FALSE)</f>
        <v>11.7</v>
      </c>
      <c r="G79" s="12">
        <f>Revenue[[#This Row],[Amount]]/Revenue[[#This Row],[Units]]</f>
        <v>10.64</v>
      </c>
      <c r="H79" s="12">
        <f>Revenue[[#This Row],[Units]]*Revenue[[#This Row],[Cost Per Unit]]</f>
        <v>6142.5</v>
      </c>
      <c r="I79" s="26">
        <f>Revenue[[#This Row],[Amount]]-Revenue[[#This Row],[Total Cost]]</f>
        <v>-556.5</v>
      </c>
    </row>
    <row r="80" spans="1:9" x14ac:dyDescent="0.25">
      <c r="A80" s="9" t="s">
        <v>23</v>
      </c>
      <c r="B80" s="9" t="s">
        <v>30</v>
      </c>
      <c r="C80" s="9" t="s">
        <v>19</v>
      </c>
      <c r="D80" s="10">
        <f>Data!D76</f>
        <v>2226</v>
      </c>
      <c r="E80" s="51">
        <f>Data!E76</f>
        <v>48</v>
      </c>
      <c r="F80" s="39">
        <f>VLOOKUP(Revenue[[#This Row],[Product]],products[#All],2,FALSE)</f>
        <v>12.37</v>
      </c>
      <c r="G80" s="12">
        <f>Revenue[[#This Row],[Amount]]/Revenue[[#This Row],[Units]]</f>
        <v>46.375</v>
      </c>
      <c r="H80" s="12">
        <f>Revenue[[#This Row],[Units]]*Revenue[[#This Row],[Cost Per Unit]]</f>
        <v>593.76</v>
      </c>
      <c r="I80" s="26">
        <f>Revenue[[#This Row],[Amount]]-Revenue[[#This Row],[Total Cost]]</f>
        <v>1632.24</v>
      </c>
    </row>
    <row r="81" spans="1:9" x14ac:dyDescent="0.25">
      <c r="A81" s="9" t="s">
        <v>11</v>
      </c>
      <c r="B81" s="9" t="s">
        <v>30</v>
      </c>
      <c r="C81" s="9" t="s">
        <v>40</v>
      </c>
      <c r="D81" s="10">
        <f>Data!D77</f>
        <v>14329</v>
      </c>
      <c r="E81" s="51">
        <f>Data!E77</f>
        <v>150</v>
      </c>
      <c r="F81" s="39">
        <f>VLOOKUP(Revenue[[#This Row],[Product]],products[#All],2,FALSE)</f>
        <v>10.38</v>
      </c>
      <c r="G81" s="12">
        <f>Revenue[[#This Row],[Amount]]/Revenue[[#This Row],[Units]]</f>
        <v>95.526666666666671</v>
      </c>
      <c r="H81" s="12">
        <f>Revenue[[#This Row],[Units]]*Revenue[[#This Row],[Cost Per Unit]]</f>
        <v>1557.0000000000002</v>
      </c>
      <c r="I81" s="26">
        <f>Revenue[[#This Row],[Amount]]-Revenue[[#This Row],[Total Cost]]</f>
        <v>12772</v>
      </c>
    </row>
    <row r="82" spans="1:9" x14ac:dyDescent="0.25">
      <c r="A82" s="9" t="s">
        <v>11</v>
      </c>
      <c r="B82" s="9" t="s">
        <v>30</v>
      </c>
      <c r="C82" s="9" t="s">
        <v>33</v>
      </c>
      <c r="D82" s="10">
        <f>Data!D78</f>
        <v>8463</v>
      </c>
      <c r="E82" s="51">
        <f>Data!E78</f>
        <v>492</v>
      </c>
      <c r="F82" s="39">
        <f>VLOOKUP(Revenue[[#This Row],[Product]],products[#All],2,FALSE)</f>
        <v>10.62</v>
      </c>
      <c r="G82" s="12">
        <f>Revenue[[#This Row],[Amount]]/Revenue[[#This Row],[Units]]</f>
        <v>17.201219512195124</v>
      </c>
      <c r="H82" s="12">
        <f>Revenue[[#This Row],[Units]]*Revenue[[#This Row],[Cost Per Unit]]</f>
        <v>5225.04</v>
      </c>
      <c r="I82" s="26">
        <f>Revenue[[#This Row],[Amount]]-Revenue[[#This Row],[Total Cost]]</f>
        <v>3237.96</v>
      </c>
    </row>
    <row r="83" spans="1:9" x14ac:dyDescent="0.25">
      <c r="A83" s="9" t="s">
        <v>25</v>
      </c>
      <c r="B83" s="9" t="s">
        <v>30</v>
      </c>
      <c r="C83" s="9" t="s">
        <v>32</v>
      </c>
      <c r="D83" s="10">
        <f>Data!D79</f>
        <v>2891</v>
      </c>
      <c r="E83" s="51">
        <f>Data!E79</f>
        <v>102</v>
      </c>
      <c r="F83" s="39">
        <f>VLOOKUP(Revenue[[#This Row],[Product]],products[#All],2,FALSE)</f>
        <v>7.16</v>
      </c>
      <c r="G83" s="12">
        <f>Revenue[[#This Row],[Amount]]/Revenue[[#This Row],[Units]]</f>
        <v>28.343137254901961</v>
      </c>
      <c r="H83" s="12">
        <f>Revenue[[#This Row],[Units]]*Revenue[[#This Row],[Cost Per Unit]]</f>
        <v>730.32</v>
      </c>
      <c r="I83" s="26">
        <f>Revenue[[#This Row],[Amount]]-Revenue[[#This Row],[Total Cost]]</f>
        <v>2160.6799999999998</v>
      </c>
    </row>
    <row r="84" spans="1:9" x14ac:dyDescent="0.25">
      <c r="A84" s="9" t="s">
        <v>27</v>
      </c>
      <c r="B84" s="9" t="s">
        <v>14</v>
      </c>
      <c r="C84" s="9" t="s">
        <v>34</v>
      </c>
      <c r="D84" s="10">
        <f>Data!D80</f>
        <v>3773</v>
      </c>
      <c r="E84" s="51">
        <f>Data!E80</f>
        <v>165</v>
      </c>
      <c r="F84" s="39">
        <f>VLOOKUP(Revenue[[#This Row],[Product]],products[#All],2,FALSE)</f>
        <v>6.49</v>
      </c>
      <c r="G84" s="12">
        <f>Revenue[[#This Row],[Amount]]/Revenue[[#This Row],[Units]]</f>
        <v>22.866666666666667</v>
      </c>
      <c r="H84" s="12">
        <f>Revenue[[#This Row],[Units]]*Revenue[[#This Row],[Cost Per Unit]]</f>
        <v>1070.8500000000001</v>
      </c>
      <c r="I84" s="26">
        <f>Revenue[[#This Row],[Amount]]-Revenue[[#This Row],[Total Cost]]</f>
        <v>2702.1499999999996</v>
      </c>
    </row>
    <row r="85" spans="1:9" x14ac:dyDescent="0.25">
      <c r="A85" s="9" t="s">
        <v>13</v>
      </c>
      <c r="B85" s="9" t="s">
        <v>14</v>
      </c>
      <c r="C85" s="9" t="s">
        <v>40</v>
      </c>
      <c r="D85" s="10">
        <f>Data!D81</f>
        <v>854</v>
      </c>
      <c r="E85" s="51">
        <f>Data!E81</f>
        <v>309</v>
      </c>
      <c r="F85" s="39">
        <f>VLOOKUP(Revenue[[#This Row],[Product]],products[#All],2,FALSE)</f>
        <v>10.38</v>
      </c>
      <c r="G85" s="12">
        <f>Revenue[[#This Row],[Amount]]/Revenue[[#This Row],[Units]]</f>
        <v>2.7637540453074432</v>
      </c>
      <c r="H85" s="12">
        <f>Revenue[[#This Row],[Units]]*Revenue[[#This Row],[Cost Per Unit]]</f>
        <v>3207.42</v>
      </c>
      <c r="I85" s="26">
        <f>Revenue[[#This Row],[Amount]]-Revenue[[#This Row],[Total Cost]]</f>
        <v>-2353.42</v>
      </c>
    </row>
    <row r="86" spans="1:9" x14ac:dyDescent="0.25">
      <c r="A86" s="9" t="s">
        <v>16</v>
      </c>
      <c r="B86" s="9" t="s">
        <v>14</v>
      </c>
      <c r="C86" s="9" t="s">
        <v>28</v>
      </c>
      <c r="D86" s="10">
        <f>Data!D82</f>
        <v>4970</v>
      </c>
      <c r="E86" s="51">
        <f>Data!E82</f>
        <v>156</v>
      </c>
      <c r="F86" s="39">
        <f>VLOOKUP(Revenue[[#This Row],[Product]],products[#All],2,FALSE)</f>
        <v>3.11</v>
      </c>
      <c r="G86" s="12">
        <f>Revenue[[#This Row],[Amount]]/Revenue[[#This Row],[Units]]</f>
        <v>31.858974358974358</v>
      </c>
      <c r="H86" s="12">
        <f>Revenue[[#This Row],[Units]]*Revenue[[#This Row],[Cost Per Unit]]</f>
        <v>485.15999999999997</v>
      </c>
      <c r="I86" s="26">
        <f>Revenue[[#This Row],[Amount]]-Revenue[[#This Row],[Total Cost]]</f>
        <v>4484.84</v>
      </c>
    </row>
    <row r="87" spans="1:9" x14ac:dyDescent="0.25">
      <c r="A87" s="9" t="s">
        <v>11</v>
      </c>
      <c r="B87" s="9" t="s">
        <v>9</v>
      </c>
      <c r="C87" s="9" t="s">
        <v>42</v>
      </c>
      <c r="D87" s="10">
        <f>Data!D83</f>
        <v>98</v>
      </c>
      <c r="E87" s="51">
        <f>Data!E83</f>
        <v>159</v>
      </c>
      <c r="F87" s="39">
        <f>VLOOKUP(Revenue[[#This Row],[Product]],products[#All],2,FALSE)</f>
        <v>5.6</v>
      </c>
      <c r="G87" s="12">
        <f>Revenue[[#This Row],[Amount]]/Revenue[[#This Row],[Units]]</f>
        <v>0.61635220125786161</v>
      </c>
      <c r="H87" s="12">
        <f>Revenue[[#This Row],[Units]]*Revenue[[#This Row],[Cost Per Unit]]</f>
        <v>890.4</v>
      </c>
      <c r="I87" s="26">
        <f>Revenue[[#This Row],[Amount]]-Revenue[[#This Row],[Total Cost]]</f>
        <v>-792.4</v>
      </c>
    </row>
    <row r="88" spans="1:9" x14ac:dyDescent="0.25">
      <c r="A88" s="9" t="s">
        <v>25</v>
      </c>
      <c r="B88" s="9" t="s">
        <v>9</v>
      </c>
      <c r="C88" s="9" t="s">
        <v>37</v>
      </c>
      <c r="D88" s="10">
        <f>Data!D84</f>
        <v>13391</v>
      </c>
      <c r="E88" s="51">
        <f>Data!E84</f>
        <v>201</v>
      </c>
      <c r="F88" s="39">
        <f>VLOOKUP(Revenue[[#This Row],[Product]],products[#All],2,FALSE)</f>
        <v>11.73</v>
      </c>
      <c r="G88" s="12">
        <f>Revenue[[#This Row],[Amount]]/Revenue[[#This Row],[Units]]</f>
        <v>66.621890547263675</v>
      </c>
      <c r="H88" s="12">
        <f>Revenue[[#This Row],[Units]]*Revenue[[#This Row],[Cost Per Unit]]</f>
        <v>2357.73</v>
      </c>
      <c r="I88" s="26">
        <f>Revenue[[#This Row],[Amount]]-Revenue[[#This Row],[Total Cost]]</f>
        <v>11033.27</v>
      </c>
    </row>
    <row r="89" spans="1:9" x14ac:dyDescent="0.25">
      <c r="A89" s="9" t="s">
        <v>8</v>
      </c>
      <c r="B89" s="9" t="s">
        <v>17</v>
      </c>
      <c r="C89" s="9" t="s">
        <v>21</v>
      </c>
      <c r="D89" s="10">
        <f>Data!D85</f>
        <v>8890</v>
      </c>
      <c r="E89" s="51">
        <f>Data!E85</f>
        <v>210</v>
      </c>
      <c r="F89" s="39">
        <f>VLOOKUP(Revenue[[#This Row],[Product]],products[#All],2,FALSE)</f>
        <v>5.79</v>
      </c>
      <c r="G89" s="12">
        <f>Revenue[[#This Row],[Amount]]/Revenue[[#This Row],[Units]]</f>
        <v>42.333333333333336</v>
      </c>
      <c r="H89" s="12">
        <f>Revenue[[#This Row],[Units]]*Revenue[[#This Row],[Cost Per Unit]]</f>
        <v>1215.9000000000001</v>
      </c>
      <c r="I89" s="26">
        <f>Revenue[[#This Row],[Amount]]-Revenue[[#This Row],[Total Cost]]</f>
        <v>7674.1</v>
      </c>
    </row>
    <row r="90" spans="1:9" x14ac:dyDescent="0.25">
      <c r="A90" s="9" t="s">
        <v>26</v>
      </c>
      <c r="B90" s="9" t="s">
        <v>20</v>
      </c>
      <c r="C90" s="9" t="s">
        <v>31</v>
      </c>
      <c r="D90" s="10">
        <f>Data!D86</f>
        <v>56</v>
      </c>
      <c r="E90" s="51">
        <f>Data!E86</f>
        <v>51</v>
      </c>
      <c r="F90" s="39">
        <f>VLOOKUP(Revenue[[#This Row],[Product]],products[#All],2,FALSE)</f>
        <v>9.33</v>
      </c>
      <c r="G90" s="12">
        <f>Revenue[[#This Row],[Amount]]/Revenue[[#This Row],[Units]]</f>
        <v>1.0980392156862746</v>
      </c>
      <c r="H90" s="12">
        <f>Revenue[[#This Row],[Units]]*Revenue[[#This Row],[Cost Per Unit]]</f>
        <v>475.83</v>
      </c>
      <c r="I90" s="26">
        <f>Revenue[[#This Row],[Amount]]-Revenue[[#This Row],[Total Cost]]</f>
        <v>-419.83</v>
      </c>
    </row>
    <row r="91" spans="1:9" x14ac:dyDescent="0.25">
      <c r="A91" s="9" t="s">
        <v>27</v>
      </c>
      <c r="B91" s="9" t="s">
        <v>14</v>
      </c>
      <c r="C91" s="9" t="s">
        <v>18</v>
      </c>
      <c r="D91" s="10">
        <f>Data!D87</f>
        <v>3339</v>
      </c>
      <c r="E91" s="51">
        <f>Data!E87</f>
        <v>39</v>
      </c>
      <c r="F91" s="39">
        <f>VLOOKUP(Revenue[[#This Row],[Product]],products[#All],2,FALSE)</f>
        <v>13.15</v>
      </c>
      <c r="G91" s="12">
        <f>Revenue[[#This Row],[Amount]]/Revenue[[#This Row],[Units]]</f>
        <v>85.615384615384613</v>
      </c>
      <c r="H91" s="12">
        <f>Revenue[[#This Row],[Units]]*Revenue[[#This Row],[Cost Per Unit]]</f>
        <v>512.85</v>
      </c>
      <c r="I91" s="26">
        <f>Revenue[[#This Row],[Amount]]-Revenue[[#This Row],[Total Cost]]</f>
        <v>2826.15</v>
      </c>
    </row>
    <row r="92" spans="1:9" x14ac:dyDescent="0.25">
      <c r="A92" s="9" t="s">
        <v>35</v>
      </c>
      <c r="B92" s="9" t="s">
        <v>9</v>
      </c>
      <c r="C92" s="9" t="s">
        <v>15</v>
      </c>
      <c r="D92" s="10">
        <f>Data!D88</f>
        <v>3808</v>
      </c>
      <c r="E92" s="51">
        <f>Data!E88</f>
        <v>279</v>
      </c>
      <c r="F92" s="39">
        <f>VLOOKUP(Revenue[[#This Row],[Product]],products[#All],2,FALSE)</f>
        <v>6.47</v>
      </c>
      <c r="G92" s="12">
        <f>Revenue[[#This Row],[Amount]]/Revenue[[#This Row],[Units]]</f>
        <v>13.648745519713261</v>
      </c>
      <c r="H92" s="12">
        <f>Revenue[[#This Row],[Units]]*Revenue[[#This Row],[Cost Per Unit]]</f>
        <v>1805.1299999999999</v>
      </c>
      <c r="I92" s="26">
        <f>Revenue[[#This Row],[Amount]]-Revenue[[#This Row],[Total Cost]]</f>
        <v>2002.8700000000001</v>
      </c>
    </row>
    <row r="93" spans="1:9" x14ac:dyDescent="0.25">
      <c r="A93" s="9" t="s">
        <v>35</v>
      </c>
      <c r="B93" s="9" t="s">
        <v>20</v>
      </c>
      <c r="C93" s="9" t="s">
        <v>31</v>
      </c>
      <c r="D93" s="10">
        <f>Data!D89</f>
        <v>63</v>
      </c>
      <c r="E93" s="51">
        <f>Data!E89</f>
        <v>123</v>
      </c>
      <c r="F93" s="39">
        <f>VLOOKUP(Revenue[[#This Row],[Product]],products[#All],2,FALSE)</f>
        <v>9.33</v>
      </c>
      <c r="G93" s="12">
        <f>Revenue[[#This Row],[Amount]]/Revenue[[#This Row],[Units]]</f>
        <v>0.51219512195121952</v>
      </c>
      <c r="H93" s="12">
        <f>Revenue[[#This Row],[Units]]*Revenue[[#This Row],[Cost Per Unit]]</f>
        <v>1147.5899999999999</v>
      </c>
      <c r="I93" s="26">
        <f>Revenue[[#This Row],[Amount]]-Revenue[[#This Row],[Total Cost]]</f>
        <v>-1084.5899999999999</v>
      </c>
    </row>
    <row r="94" spans="1:9" x14ac:dyDescent="0.25">
      <c r="A94" s="9" t="s">
        <v>26</v>
      </c>
      <c r="B94" s="9" t="s">
        <v>17</v>
      </c>
      <c r="C94" s="9" t="s">
        <v>39</v>
      </c>
      <c r="D94" s="10">
        <f>Data!D90</f>
        <v>7812</v>
      </c>
      <c r="E94" s="51">
        <f>Data!E90</f>
        <v>81</v>
      </c>
      <c r="F94" s="39">
        <f>VLOOKUP(Revenue[[#This Row],[Product]],products[#All],2,FALSE)</f>
        <v>16.73</v>
      </c>
      <c r="G94" s="12">
        <f>Revenue[[#This Row],[Amount]]/Revenue[[#This Row],[Units]]</f>
        <v>96.444444444444443</v>
      </c>
      <c r="H94" s="12">
        <f>Revenue[[#This Row],[Units]]*Revenue[[#This Row],[Cost Per Unit]]</f>
        <v>1355.13</v>
      </c>
      <c r="I94" s="26">
        <f>Revenue[[#This Row],[Amount]]-Revenue[[#This Row],[Total Cost]]</f>
        <v>6456.87</v>
      </c>
    </row>
    <row r="95" spans="1:9" x14ac:dyDescent="0.25">
      <c r="A95" s="9" t="s">
        <v>5</v>
      </c>
      <c r="B95" s="9" t="s">
        <v>6</v>
      </c>
      <c r="C95" s="9" t="s">
        <v>36</v>
      </c>
      <c r="D95" s="10">
        <f>Data!D91</f>
        <v>7693</v>
      </c>
      <c r="E95" s="51">
        <f>Data!E91</f>
        <v>21</v>
      </c>
      <c r="F95" s="39">
        <f>VLOOKUP(Revenue[[#This Row],[Product]],products[#All],2,FALSE)</f>
        <v>7.64</v>
      </c>
      <c r="G95" s="12">
        <f>Revenue[[#This Row],[Amount]]/Revenue[[#This Row],[Units]]</f>
        <v>366.33333333333331</v>
      </c>
      <c r="H95" s="12">
        <f>Revenue[[#This Row],[Units]]*Revenue[[#This Row],[Cost Per Unit]]</f>
        <v>160.44</v>
      </c>
      <c r="I95" s="26">
        <f>Revenue[[#This Row],[Amount]]-Revenue[[#This Row],[Total Cost]]</f>
        <v>7532.56</v>
      </c>
    </row>
    <row r="96" spans="1:9" x14ac:dyDescent="0.25">
      <c r="A96" s="9" t="s">
        <v>27</v>
      </c>
      <c r="B96" s="9" t="s">
        <v>14</v>
      </c>
      <c r="C96" s="9" t="s">
        <v>40</v>
      </c>
      <c r="D96" s="10">
        <f>Data!D92</f>
        <v>973</v>
      </c>
      <c r="E96" s="51">
        <f>Data!E92</f>
        <v>162</v>
      </c>
      <c r="F96" s="39">
        <f>VLOOKUP(Revenue[[#This Row],[Product]],products[#All],2,FALSE)</f>
        <v>10.38</v>
      </c>
      <c r="G96" s="12">
        <f>Revenue[[#This Row],[Amount]]/Revenue[[#This Row],[Units]]</f>
        <v>6.0061728395061724</v>
      </c>
      <c r="H96" s="12">
        <f>Revenue[[#This Row],[Units]]*Revenue[[#This Row],[Cost Per Unit]]</f>
        <v>1681.5600000000002</v>
      </c>
      <c r="I96" s="26">
        <f>Revenue[[#This Row],[Amount]]-Revenue[[#This Row],[Total Cost]]</f>
        <v>-708.56000000000017</v>
      </c>
    </row>
    <row r="97" spans="1:9" x14ac:dyDescent="0.25">
      <c r="A97" s="9" t="s">
        <v>35</v>
      </c>
      <c r="B97" s="9" t="s">
        <v>9</v>
      </c>
      <c r="C97" s="9" t="s">
        <v>41</v>
      </c>
      <c r="D97" s="10">
        <f>Data!D93</f>
        <v>567</v>
      </c>
      <c r="E97" s="51">
        <f>Data!E93</f>
        <v>228</v>
      </c>
      <c r="F97" s="39">
        <f>VLOOKUP(Revenue[[#This Row],[Product]],products[#All],2,FALSE)</f>
        <v>9</v>
      </c>
      <c r="G97" s="12">
        <f>Revenue[[#This Row],[Amount]]/Revenue[[#This Row],[Units]]</f>
        <v>2.486842105263158</v>
      </c>
      <c r="H97" s="12">
        <f>Revenue[[#This Row],[Units]]*Revenue[[#This Row],[Cost Per Unit]]</f>
        <v>2052</v>
      </c>
      <c r="I97" s="26">
        <f>Revenue[[#This Row],[Amount]]-Revenue[[#This Row],[Total Cost]]</f>
        <v>-1485</v>
      </c>
    </row>
    <row r="98" spans="1:9" x14ac:dyDescent="0.25">
      <c r="A98" s="9" t="s">
        <v>35</v>
      </c>
      <c r="B98" s="9" t="s">
        <v>14</v>
      </c>
      <c r="C98" s="9" t="s">
        <v>32</v>
      </c>
      <c r="D98" s="10">
        <f>Data!D94</f>
        <v>2471</v>
      </c>
      <c r="E98" s="51">
        <f>Data!E94</f>
        <v>342</v>
      </c>
      <c r="F98" s="39">
        <f>VLOOKUP(Revenue[[#This Row],[Product]],products[#All],2,FALSE)</f>
        <v>7.16</v>
      </c>
      <c r="G98" s="12">
        <f>Revenue[[#This Row],[Amount]]/Revenue[[#This Row],[Units]]</f>
        <v>7.2251461988304095</v>
      </c>
      <c r="H98" s="12">
        <f>Revenue[[#This Row],[Units]]*Revenue[[#This Row],[Cost Per Unit]]</f>
        <v>2448.7200000000003</v>
      </c>
      <c r="I98" s="26">
        <f>Revenue[[#This Row],[Amount]]-Revenue[[#This Row],[Total Cost]]</f>
        <v>22.279999999999745</v>
      </c>
    </row>
    <row r="99" spans="1:9" x14ac:dyDescent="0.25">
      <c r="A99" s="9" t="s">
        <v>25</v>
      </c>
      <c r="B99" s="9" t="s">
        <v>20</v>
      </c>
      <c r="C99" s="9" t="s">
        <v>31</v>
      </c>
      <c r="D99" s="10">
        <f>Data!D95</f>
        <v>7189</v>
      </c>
      <c r="E99" s="51">
        <f>Data!E95</f>
        <v>54</v>
      </c>
      <c r="F99" s="39">
        <f>VLOOKUP(Revenue[[#This Row],[Product]],products[#All],2,FALSE)</f>
        <v>9.33</v>
      </c>
      <c r="G99" s="12">
        <f>Revenue[[#This Row],[Amount]]/Revenue[[#This Row],[Units]]</f>
        <v>133.12962962962962</v>
      </c>
      <c r="H99" s="12">
        <f>Revenue[[#This Row],[Units]]*Revenue[[#This Row],[Cost Per Unit]]</f>
        <v>503.82</v>
      </c>
      <c r="I99" s="26">
        <f>Revenue[[#This Row],[Amount]]-Revenue[[#This Row],[Total Cost]]</f>
        <v>6685.18</v>
      </c>
    </row>
    <row r="100" spans="1:9" x14ac:dyDescent="0.25">
      <c r="A100" s="9" t="s">
        <v>13</v>
      </c>
      <c r="B100" s="9" t="s">
        <v>9</v>
      </c>
      <c r="C100" s="9" t="s">
        <v>40</v>
      </c>
      <c r="D100" s="10">
        <f>Data!D96</f>
        <v>7455</v>
      </c>
      <c r="E100" s="51">
        <f>Data!E96</f>
        <v>216</v>
      </c>
      <c r="F100" s="39">
        <f>VLOOKUP(Revenue[[#This Row],[Product]],products[#All],2,FALSE)</f>
        <v>10.38</v>
      </c>
      <c r="G100" s="12">
        <f>Revenue[[#This Row],[Amount]]/Revenue[[#This Row],[Units]]</f>
        <v>34.513888888888886</v>
      </c>
      <c r="H100" s="12">
        <f>Revenue[[#This Row],[Units]]*Revenue[[#This Row],[Cost Per Unit]]</f>
        <v>2242.0800000000004</v>
      </c>
      <c r="I100" s="26">
        <f>Revenue[[#This Row],[Amount]]-Revenue[[#This Row],[Total Cost]]</f>
        <v>5212.92</v>
      </c>
    </row>
    <row r="101" spans="1:9" x14ac:dyDescent="0.25">
      <c r="A101" s="9" t="s">
        <v>27</v>
      </c>
      <c r="B101" s="9" t="s">
        <v>30</v>
      </c>
      <c r="C101" s="9" t="s">
        <v>42</v>
      </c>
      <c r="D101" s="10">
        <f>Data!D97</f>
        <v>3108</v>
      </c>
      <c r="E101" s="51">
        <f>Data!E97</f>
        <v>54</v>
      </c>
      <c r="F101" s="39">
        <f>VLOOKUP(Revenue[[#This Row],[Product]],products[#All],2,FALSE)</f>
        <v>5.6</v>
      </c>
      <c r="G101" s="12">
        <f>Revenue[[#This Row],[Amount]]/Revenue[[#This Row],[Units]]</f>
        <v>57.555555555555557</v>
      </c>
      <c r="H101" s="12">
        <f>Revenue[[#This Row],[Units]]*Revenue[[#This Row],[Cost Per Unit]]</f>
        <v>302.39999999999998</v>
      </c>
      <c r="I101" s="26">
        <f>Revenue[[#This Row],[Amount]]-Revenue[[#This Row],[Total Cost]]</f>
        <v>2805.6</v>
      </c>
    </row>
    <row r="102" spans="1:9" x14ac:dyDescent="0.25">
      <c r="A102" s="9" t="s">
        <v>16</v>
      </c>
      <c r="B102" s="9" t="s">
        <v>20</v>
      </c>
      <c r="C102" s="9" t="s">
        <v>18</v>
      </c>
      <c r="D102" s="10">
        <f>Data!D98</f>
        <v>469</v>
      </c>
      <c r="E102" s="51">
        <f>Data!E98</f>
        <v>75</v>
      </c>
      <c r="F102" s="39">
        <f>VLOOKUP(Revenue[[#This Row],[Product]],products[#All],2,FALSE)</f>
        <v>13.15</v>
      </c>
      <c r="G102" s="12">
        <f>Revenue[[#This Row],[Amount]]/Revenue[[#This Row],[Units]]</f>
        <v>6.253333333333333</v>
      </c>
      <c r="H102" s="12">
        <f>Revenue[[#This Row],[Units]]*Revenue[[#This Row],[Cost Per Unit]]</f>
        <v>986.25</v>
      </c>
      <c r="I102" s="26">
        <f>Revenue[[#This Row],[Amount]]-Revenue[[#This Row],[Total Cost]]</f>
        <v>-517.25</v>
      </c>
    </row>
    <row r="103" spans="1:9" x14ac:dyDescent="0.25">
      <c r="A103" s="9" t="s">
        <v>11</v>
      </c>
      <c r="B103" s="9" t="s">
        <v>6</v>
      </c>
      <c r="C103" s="9" t="s">
        <v>34</v>
      </c>
      <c r="D103" s="10">
        <f>Data!D99</f>
        <v>2737</v>
      </c>
      <c r="E103" s="51">
        <f>Data!E99</f>
        <v>93</v>
      </c>
      <c r="F103" s="39">
        <f>VLOOKUP(Revenue[[#This Row],[Product]],products[#All],2,FALSE)</f>
        <v>6.49</v>
      </c>
      <c r="G103" s="12">
        <f>Revenue[[#This Row],[Amount]]/Revenue[[#This Row],[Units]]</f>
        <v>29.43010752688172</v>
      </c>
      <c r="H103" s="12">
        <f>Revenue[[#This Row],[Units]]*Revenue[[#This Row],[Cost Per Unit]]</f>
        <v>603.57000000000005</v>
      </c>
      <c r="I103" s="26">
        <f>Revenue[[#This Row],[Amount]]-Revenue[[#This Row],[Total Cost]]</f>
        <v>2133.4299999999998</v>
      </c>
    </row>
    <row r="104" spans="1:9" x14ac:dyDescent="0.25">
      <c r="A104" s="9" t="s">
        <v>11</v>
      </c>
      <c r="B104" s="9" t="s">
        <v>6</v>
      </c>
      <c r="C104" s="9" t="s">
        <v>18</v>
      </c>
      <c r="D104" s="10">
        <f>Data!D100</f>
        <v>4305</v>
      </c>
      <c r="E104" s="51">
        <f>Data!E100</f>
        <v>156</v>
      </c>
      <c r="F104" s="39">
        <f>VLOOKUP(Revenue[[#This Row],[Product]],products[#All],2,FALSE)</f>
        <v>13.15</v>
      </c>
      <c r="G104" s="12">
        <f>Revenue[[#This Row],[Amount]]/Revenue[[#This Row],[Units]]</f>
        <v>27.596153846153847</v>
      </c>
      <c r="H104" s="12">
        <f>Revenue[[#This Row],[Units]]*Revenue[[#This Row],[Cost Per Unit]]</f>
        <v>2051.4</v>
      </c>
      <c r="I104" s="26">
        <f>Revenue[[#This Row],[Amount]]-Revenue[[#This Row],[Total Cost]]</f>
        <v>2253.6</v>
      </c>
    </row>
    <row r="105" spans="1:9" x14ac:dyDescent="0.25">
      <c r="A105" s="9" t="s">
        <v>11</v>
      </c>
      <c r="B105" s="9" t="s">
        <v>20</v>
      </c>
      <c r="C105" s="9" t="s">
        <v>28</v>
      </c>
      <c r="D105" s="10">
        <f>Data!D101</f>
        <v>2408</v>
      </c>
      <c r="E105" s="51">
        <f>Data!E101</f>
        <v>9</v>
      </c>
      <c r="F105" s="39">
        <f>VLOOKUP(Revenue[[#This Row],[Product]],products[#All],2,FALSE)</f>
        <v>3.11</v>
      </c>
      <c r="G105" s="12">
        <f>Revenue[[#This Row],[Amount]]/Revenue[[#This Row],[Units]]</f>
        <v>267.55555555555554</v>
      </c>
      <c r="H105" s="12">
        <f>Revenue[[#This Row],[Units]]*Revenue[[#This Row],[Cost Per Unit]]</f>
        <v>27.99</v>
      </c>
      <c r="I105" s="26">
        <f>Revenue[[#This Row],[Amount]]-Revenue[[#This Row],[Total Cost]]</f>
        <v>2380.0100000000002</v>
      </c>
    </row>
    <row r="106" spans="1:9" x14ac:dyDescent="0.25">
      <c r="A106" s="9" t="s">
        <v>27</v>
      </c>
      <c r="B106" s="9" t="s">
        <v>14</v>
      </c>
      <c r="C106" s="9" t="s">
        <v>36</v>
      </c>
      <c r="D106" s="10">
        <f>Data!D102</f>
        <v>1281</v>
      </c>
      <c r="E106" s="51">
        <f>Data!E102</f>
        <v>18</v>
      </c>
      <c r="F106" s="39">
        <f>VLOOKUP(Revenue[[#This Row],[Product]],products[#All],2,FALSE)</f>
        <v>7.64</v>
      </c>
      <c r="G106" s="12">
        <f>Revenue[[#This Row],[Amount]]/Revenue[[#This Row],[Units]]</f>
        <v>71.166666666666671</v>
      </c>
      <c r="H106" s="12">
        <f>Revenue[[#This Row],[Units]]*Revenue[[#This Row],[Cost Per Unit]]</f>
        <v>137.51999999999998</v>
      </c>
      <c r="I106" s="26">
        <f>Revenue[[#This Row],[Amount]]-Revenue[[#This Row],[Total Cost]]</f>
        <v>1143.48</v>
      </c>
    </row>
    <row r="107" spans="1:9" x14ac:dyDescent="0.25">
      <c r="A107" s="9" t="s">
        <v>5</v>
      </c>
      <c r="B107" s="9" t="s">
        <v>9</v>
      </c>
      <c r="C107" s="9" t="s">
        <v>10</v>
      </c>
      <c r="D107" s="10">
        <f>Data!D103</f>
        <v>12348</v>
      </c>
      <c r="E107" s="51">
        <f>Data!E103</f>
        <v>234</v>
      </c>
      <c r="F107" s="39">
        <f>VLOOKUP(Revenue[[#This Row],[Product]],products[#All],2,FALSE)</f>
        <v>8.65</v>
      </c>
      <c r="G107" s="12">
        <f>Revenue[[#This Row],[Amount]]/Revenue[[#This Row],[Units]]</f>
        <v>52.769230769230766</v>
      </c>
      <c r="H107" s="12">
        <f>Revenue[[#This Row],[Units]]*Revenue[[#This Row],[Cost Per Unit]]</f>
        <v>2024.1000000000001</v>
      </c>
      <c r="I107" s="26">
        <f>Revenue[[#This Row],[Amount]]-Revenue[[#This Row],[Total Cost]]</f>
        <v>10323.9</v>
      </c>
    </row>
    <row r="108" spans="1:9" x14ac:dyDescent="0.25">
      <c r="A108" s="9" t="s">
        <v>27</v>
      </c>
      <c r="B108" s="9" t="s">
        <v>30</v>
      </c>
      <c r="C108" s="9" t="s">
        <v>40</v>
      </c>
      <c r="D108" s="10">
        <f>Data!D104</f>
        <v>3689</v>
      </c>
      <c r="E108" s="51">
        <f>Data!E104</f>
        <v>312</v>
      </c>
      <c r="F108" s="39">
        <f>VLOOKUP(Revenue[[#This Row],[Product]],products[#All],2,FALSE)</f>
        <v>10.38</v>
      </c>
      <c r="G108" s="12">
        <f>Revenue[[#This Row],[Amount]]/Revenue[[#This Row],[Units]]</f>
        <v>11.823717948717949</v>
      </c>
      <c r="H108" s="12">
        <f>Revenue[[#This Row],[Units]]*Revenue[[#This Row],[Cost Per Unit]]</f>
        <v>3238.5600000000004</v>
      </c>
      <c r="I108" s="26">
        <f>Revenue[[#This Row],[Amount]]-Revenue[[#This Row],[Total Cost]]</f>
        <v>450.4399999999996</v>
      </c>
    </row>
    <row r="109" spans="1:9" x14ac:dyDescent="0.25">
      <c r="A109" s="9" t="s">
        <v>23</v>
      </c>
      <c r="B109" s="9" t="s">
        <v>14</v>
      </c>
      <c r="C109" s="9" t="s">
        <v>36</v>
      </c>
      <c r="D109" s="10">
        <f>Data!D105</f>
        <v>2870</v>
      </c>
      <c r="E109" s="51">
        <f>Data!E105</f>
        <v>300</v>
      </c>
      <c r="F109" s="39">
        <f>VLOOKUP(Revenue[[#This Row],[Product]],products[#All],2,FALSE)</f>
        <v>7.64</v>
      </c>
      <c r="G109" s="12">
        <f>Revenue[[#This Row],[Amount]]/Revenue[[#This Row],[Units]]</f>
        <v>9.5666666666666664</v>
      </c>
      <c r="H109" s="12">
        <f>Revenue[[#This Row],[Units]]*Revenue[[#This Row],[Cost Per Unit]]</f>
        <v>2292</v>
      </c>
      <c r="I109" s="26">
        <f>Revenue[[#This Row],[Amount]]-Revenue[[#This Row],[Total Cost]]</f>
        <v>578</v>
      </c>
    </row>
    <row r="110" spans="1:9" x14ac:dyDescent="0.25">
      <c r="A110" s="9" t="s">
        <v>26</v>
      </c>
      <c r="B110" s="9" t="s">
        <v>14</v>
      </c>
      <c r="C110" s="9" t="s">
        <v>39</v>
      </c>
      <c r="D110" s="10">
        <f>Data!D106</f>
        <v>798</v>
      </c>
      <c r="E110" s="51">
        <f>Data!E106</f>
        <v>519</v>
      </c>
      <c r="F110" s="39">
        <f>VLOOKUP(Revenue[[#This Row],[Product]],products[#All],2,FALSE)</f>
        <v>16.73</v>
      </c>
      <c r="G110" s="12">
        <f>Revenue[[#This Row],[Amount]]/Revenue[[#This Row],[Units]]</f>
        <v>1.5375722543352601</v>
      </c>
      <c r="H110" s="12">
        <f>Revenue[[#This Row],[Units]]*Revenue[[#This Row],[Cost Per Unit]]</f>
        <v>8682.8700000000008</v>
      </c>
      <c r="I110" s="26">
        <f>Revenue[[#This Row],[Amount]]-Revenue[[#This Row],[Total Cost]]</f>
        <v>-7884.8700000000008</v>
      </c>
    </row>
    <row r="111" spans="1:9" x14ac:dyDescent="0.25">
      <c r="A111" s="9" t="s">
        <v>13</v>
      </c>
      <c r="B111" s="9" t="s">
        <v>6</v>
      </c>
      <c r="C111" s="9" t="s">
        <v>41</v>
      </c>
      <c r="D111" s="10">
        <f>Data!D107</f>
        <v>2933</v>
      </c>
      <c r="E111" s="51">
        <f>Data!E107</f>
        <v>9</v>
      </c>
      <c r="F111" s="39">
        <f>VLOOKUP(Revenue[[#This Row],[Product]],products[#All],2,FALSE)</f>
        <v>9</v>
      </c>
      <c r="G111" s="12">
        <f>Revenue[[#This Row],[Amount]]/Revenue[[#This Row],[Units]]</f>
        <v>325.88888888888891</v>
      </c>
      <c r="H111" s="12">
        <f>Revenue[[#This Row],[Units]]*Revenue[[#This Row],[Cost Per Unit]]</f>
        <v>81</v>
      </c>
      <c r="I111" s="26">
        <f>Revenue[[#This Row],[Amount]]-Revenue[[#This Row],[Total Cost]]</f>
        <v>2852</v>
      </c>
    </row>
    <row r="112" spans="1:9" x14ac:dyDescent="0.25">
      <c r="A112" s="9" t="s">
        <v>25</v>
      </c>
      <c r="B112" s="9" t="s">
        <v>9</v>
      </c>
      <c r="C112" s="9" t="s">
        <v>12</v>
      </c>
      <c r="D112" s="10">
        <f>Data!D108</f>
        <v>2744</v>
      </c>
      <c r="E112" s="51">
        <f>Data!E108</f>
        <v>9</v>
      </c>
      <c r="F112" s="39">
        <f>VLOOKUP(Revenue[[#This Row],[Product]],products[#All],2,FALSE)</f>
        <v>11.88</v>
      </c>
      <c r="G112" s="12">
        <f>Revenue[[#This Row],[Amount]]/Revenue[[#This Row],[Units]]</f>
        <v>304.88888888888891</v>
      </c>
      <c r="H112" s="12">
        <f>Revenue[[#This Row],[Units]]*Revenue[[#This Row],[Cost Per Unit]]</f>
        <v>106.92</v>
      </c>
      <c r="I112" s="26">
        <f>Revenue[[#This Row],[Amount]]-Revenue[[#This Row],[Total Cost]]</f>
        <v>2637.08</v>
      </c>
    </row>
    <row r="113" spans="1:9" x14ac:dyDescent="0.25">
      <c r="A113" s="9" t="s">
        <v>5</v>
      </c>
      <c r="B113" s="9" t="s">
        <v>14</v>
      </c>
      <c r="C113" s="9" t="s">
        <v>19</v>
      </c>
      <c r="D113" s="10">
        <f>Data!D109</f>
        <v>9772</v>
      </c>
      <c r="E113" s="51">
        <f>Data!E109</f>
        <v>90</v>
      </c>
      <c r="F113" s="39">
        <f>VLOOKUP(Revenue[[#This Row],[Product]],products[#All],2,FALSE)</f>
        <v>12.37</v>
      </c>
      <c r="G113" s="12">
        <f>Revenue[[#This Row],[Amount]]/Revenue[[#This Row],[Units]]</f>
        <v>108.57777777777778</v>
      </c>
      <c r="H113" s="12">
        <f>Revenue[[#This Row],[Units]]*Revenue[[#This Row],[Cost Per Unit]]</f>
        <v>1113.3</v>
      </c>
      <c r="I113" s="26">
        <f>Revenue[[#This Row],[Amount]]-Revenue[[#This Row],[Total Cost]]</f>
        <v>8658.7000000000007</v>
      </c>
    </row>
    <row r="114" spans="1:9" x14ac:dyDescent="0.25">
      <c r="A114" s="9" t="s">
        <v>23</v>
      </c>
      <c r="B114" s="9" t="s">
        <v>30</v>
      </c>
      <c r="C114" s="9" t="s">
        <v>18</v>
      </c>
      <c r="D114" s="10">
        <f>Data!D110</f>
        <v>1568</v>
      </c>
      <c r="E114" s="51">
        <f>Data!E110</f>
        <v>96</v>
      </c>
      <c r="F114" s="39">
        <f>VLOOKUP(Revenue[[#This Row],[Product]],products[#All],2,FALSE)</f>
        <v>13.15</v>
      </c>
      <c r="G114" s="12">
        <f>Revenue[[#This Row],[Amount]]/Revenue[[#This Row],[Units]]</f>
        <v>16.333333333333332</v>
      </c>
      <c r="H114" s="12">
        <f>Revenue[[#This Row],[Units]]*Revenue[[#This Row],[Cost Per Unit]]</f>
        <v>1262.4000000000001</v>
      </c>
      <c r="I114" s="26">
        <f>Revenue[[#This Row],[Amount]]-Revenue[[#This Row],[Total Cost]]</f>
        <v>305.59999999999991</v>
      </c>
    </row>
    <row r="115" spans="1:9" x14ac:dyDescent="0.25">
      <c r="A115" s="9" t="s">
        <v>26</v>
      </c>
      <c r="B115" s="9" t="s">
        <v>14</v>
      </c>
      <c r="C115" s="9" t="s">
        <v>29</v>
      </c>
      <c r="D115" s="10">
        <f>Data!D111</f>
        <v>11417</v>
      </c>
      <c r="E115" s="51">
        <f>Data!E111</f>
        <v>21</v>
      </c>
      <c r="F115" s="39">
        <f>VLOOKUP(Revenue[[#This Row],[Product]],products[#All],2,FALSE)</f>
        <v>8.7899999999999991</v>
      </c>
      <c r="G115" s="12">
        <f>Revenue[[#This Row],[Amount]]/Revenue[[#This Row],[Units]]</f>
        <v>543.66666666666663</v>
      </c>
      <c r="H115" s="12">
        <f>Revenue[[#This Row],[Units]]*Revenue[[#This Row],[Cost Per Unit]]</f>
        <v>184.58999999999997</v>
      </c>
      <c r="I115" s="26">
        <f>Revenue[[#This Row],[Amount]]-Revenue[[#This Row],[Total Cost]]</f>
        <v>11232.41</v>
      </c>
    </row>
    <row r="116" spans="1:9" x14ac:dyDescent="0.25">
      <c r="A116" s="9" t="s">
        <v>5</v>
      </c>
      <c r="B116" s="9" t="s">
        <v>30</v>
      </c>
      <c r="C116" s="9" t="s">
        <v>42</v>
      </c>
      <c r="D116" s="10">
        <f>Data!D112</f>
        <v>6748</v>
      </c>
      <c r="E116" s="51">
        <f>Data!E112</f>
        <v>48</v>
      </c>
      <c r="F116" s="39">
        <f>VLOOKUP(Revenue[[#This Row],[Product]],products[#All],2,FALSE)</f>
        <v>5.6</v>
      </c>
      <c r="G116" s="12">
        <f>Revenue[[#This Row],[Amount]]/Revenue[[#This Row],[Units]]</f>
        <v>140.58333333333334</v>
      </c>
      <c r="H116" s="12">
        <f>Revenue[[#This Row],[Units]]*Revenue[[#This Row],[Cost Per Unit]]</f>
        <v>268.79999999999995</v>
      </c>
      <c r="I116" s="26">
        <f>Revenue[[#This Row],[Amount]]-Revenue[[#This Row],[Total Cost]]</f>
        <v>6479.2</v>
      </c>
    </row>
    <row r="117" spans="1:9" x14ac:dyDescent="0.25">
      <c r="A117" s="9" t="s">
        <v>35</v>
      </c>
      <c r="B117" s="9" t="s">
        <v>14</v>
      </c>
      <c r="C117" s="9" t="s">
        <v>39</v>
      </c>
      <c r="D117" s="10">
        <f>Data!D113</f>
        <v>1407</v>
      </c>
      <c r="E117" s="51">
        <f>Data!E113</f>
        <v>72</v>
      </c>
      <c r="F117" s="39">
        <f>VLOOKUP(Revenue[[#This Row],[Product]],products[#All],2,FALSE)</f>
        <v>16.73</v>
      </c>
      <c r="G117" s="12">
        <f>Revenue[[#This Row],[Amount]]/Revenue[[#This Row],[Units]]</f>
        <v>19.541666666666668</v>
      </c>
      <c r="H117" s="12">
        <f>Revenue[[#This Row],[Units]]*Revenue[[#This Row],[Cost Per Unit]]</f>
        <v>1204.56</v>
      </c>
      <c r="I117" s="26">
        <f>Revenue[[#This Row],[Amount]]-Revenue[[#This Row],[Total Cost]]</f>
        <v>202.44000000000005</v>
      </c>
    </row>
    <row r="118" spans="1:9" x14ac:dyDescent="0.25">
      <c r="A118" s="9" t="s">
        <v>8</v>
      </c>
      <c r="B118" s="9" t="s">
        <v>9</v>
      </c>
      <c r="C118" s="9" t="s">
        <v>32</v>
      </c>
      <c r="D118" s="10">
        <f>Data!D114</f>
        <v>2023</v>
      </c>
      <c r="E118" s="51">
        <f>Data!E114</f>
        <v>168</v>
      </c>
      <c r="F118" s="39">
        <f>VLOOKUP(Revenue[[#This Row],[Product]],products[#All],2,FALSE)</f>
        <v>7.16</v>
      </c>
      <c r="G118" s="12">
        <f>Revenue[[#This Row],[Amount]]/Revenue[[#This Row],[Units]]</f>
        <v>12.041666666666666</v>
      </c>
      <c r="H118" s="12">
        <f>Revenue[[#This Row],[Units]]*Revenue[[#This Row],[Cost Per Unit]]</f>
        <v>1202.8800000000001</v>
      </c>
      <c r="I118" s="26">
        <f>Revenue[[#This Row],[Amount]]-Revenue[[#This Row],[Total Cost]]</f>
        <v>820.11999999999989</v>
      </c>
    </row>
    <row r="119" spans="1:9" x14ac:dyDescent="0.25">
      <c r="A119" s="9" t="s">
        <v>25</v>
      </c>
      <c r="B119" s="9" t="s">
        <v>17</v>
      </c>
      <c r="C119" s="9" t="s">
        <v>42</v>
      </c>
      <c r="D119" s="10">
        <f>Data!D115</f>
        <v>5236</v>
      </c>
      <c r="E119" s="51">
        <f>Data!E115</f>
        <v>51</v>
      </c>
      <c r="F119" s="39">
        <f>VLOOKUP(Revenue[[#This Row],[Product]],products[#All],2,FALSE)</f>
        <v>5.6</v>
      </c>
      <c r="G119" s="12">
        <f>Revenue[[#This Row],[Amount]]/Revenue[[#This Row],[Units]]</f>
        <v>102.66666666666667</v>
      </c>
      <c r="H119" s="12">
        <f>Revenue[[#This Row],[Units]]*Revenue[[#This Row],[Cost Per Unit]]</f>
        <v>285.59999999999997</v>
      </c>
      <c r="I119" s="26">
        <f>Revenue[[#This Row],[Amount]]-Revenue[[#This Row],[Total Cost]]</f>
        <v>4950.3999999999996</v>
      </c>
    </row>
    <row r="120" spans="1:9" x14ac:dyDescent="0.25">
      <c r="A120" s="9" t="s">
        <v>13</v>
      </c>
      <c r="B120" s="9" t="s">
        <v>14</v>
      </c>
      <c r="C120" s="9" t="s">
        <v>36</v>
      </c>
      <c r="D120" s="10">
        <f>Data!D116</f>
        <v>1925</v>
      </c>
      <c r="E120" s="51">
        <f>Data!E116</f>
        <v>192</v>
      </c>
      <c r="F120" s="39">
        <f>VLOOKUP(Revenue[[#This Row],[Product]],products[#All],2,FALSE)</f>
        <v>7.64</v>
      </c>
      <c r="G120" s="12">
        <f>Revenue[[#This Row],[Amount]]/Revenue[[#This Row],[Units]]</f>
        <v>10.026041666666666</v>
      </c>
      <c r="H120" s="12">
        <f>Revenue[[#This Row],[Units]]*Revenue[[#This Row],[Cost Per Unit]]</f>
        <v>1466.8799999999999</v>
      </c>
      <c r="I120" s="26">
        <f>Revenue[[#This Row],[Amount]]-Revenue[[#This Row],[Total Cost]]</f>
        <v>458.12000000000012</v>
      </c>
    </row>
    <row r="121" spans="1:9" x14ac:dyDescent="0.25">
      <c r="A121" s="9" t="s">
        <v>23</v>
      </c>
      <c r="B121" s="9" t="s">
        <v>6</v>
      </c>
      <c r="C121" s="9" t="s">
        <v>24</v>
      </c>
      <c r="D121" s="10">
        <f>Data!D117</f>
        <v>6608</v>
      </c>
      <c r="E121" s="51">
        <f>Data!E117</f>
        <v>225</v>
      </c>
      <c r="F121" s="39">
        <f>VLOOKUP(Revenue[[#This Row],[Product]],products[#All],2,FALSE)</f>
        <v>11.7</v>
      </c>
      <c r="G121" s="12">
        <f>Revenue[[#This Row],[Amount]]/Revenue[[#This Row],[Units]]</f>
        <v>29.36888888888889</v>
      </c>
      <c r="H121" s="12">
        <f>Revenue[[#This Row],[Units]]*Revenue[[#This Row],[Cost Per Unit]]</f>
        <v>2632.5</v>
      </c>
      <c r="I121" s="26">
        <f>Revenue[[#This Row],[Amount]]-Revenue[[#This Row],[Total Cost]]</f>
        <v>3975.5</v>
      </c>
    </row>
    <row r="122" spans="1:9" x14ac:dyDescent="0.25">
      <c r="A122" s="9" t="s">
        <v>16</v>
      </c>
      <c r="B122" s="9" t="s">
        <v>30</v>
      </c>
      <c r="C122" s="9" t="s">
        <v>42</v>
      </c>
      <c r="D122" s="10">
        <f>Data!D118</f>
        <v>8008</v>
      </c>
      <c r="E122" s="51">
        <f>Data!E118</f>
        <v>456</v>
      </c>
      <c r="F122" s="39">
        <f>VLOOKUP(Revenue[[#This Row],[Product]],products[#All],2,FALSE)</f>
        <v>5.6</v>
      </c>
      <c r="G122" s="12">
        <f>Revenue[[#This Row],[Amount]]/Revenue[[#This Row],[Units]]</f>
        <v>17.561403508771932</v>
      </c>
      <c r="H122" s="12">
        <f>Revenue[[#This Row],[Units]]*Revenue[[#This Row],[Cost Per Unit]]</f>
        <v>2553.6</v>
      </c>
      <c r="I122" s="26">
        <f>Revenue[[#This Row],[Amount]]-Revenue[[#This Row],[Total Cost]]</f>
        <v>5454.4</v>
      </c>
    </row>
    <row r="123" spans="1:9" x14ac:dyDescent="0.25">
      <c r="A123" s="9" t="s">
        <v>35</v>
      </c>
      <c r="B123" s="9" t="s">
        <v>30</v>
      </c>
      <c r="C123" s="9" t="s">
        <v>18</v>
      </c>
      <c r="D123" s="10">
        <f>Data!D119</f>
        <v>1428</v>
      </c>
      <c r="E123" s="51">
        <f>Data!E119</f>
        <v>93</v>
      </c>
      <c r="F123" s="39">
        <f>VLOOKUP(Revenue[[#This Row],[Product]],products[#All],2,FALSE)</f>
        <v>13.15</v>
      </c>
      <c r="G123" s="12">
        <f>Revenue[[#This Row],[Amount]]/Revenue[[#This Row],[Units]]</f>
        <v>15.35483870967742</v>
      </c>
      <c r="H123" s="12">
        <f>Revenue[[#This Row],[Units]]*Revenue[[#This Row],[Cost Per Unit]]</f>
        <v>1222.95</v>
      </c>
      <c r="I123" s="26">
        <f>Revenue[[#This Row],[Amount]]-Revenue[[#This Row],[Total Cost]]</f>
        <v>205.04999999999995</v>
      </c>
    </row>
    <row r="124" spans="1:9" x14ac:dyDescent="0.25">
      <c r="A124" s="9" t="s">
        <v>16</v>
      </c>
      <c r="B124" s="9" t="s">
        <v>30</v>
      </c>
      <c r="C124" s="9" t="s">
        <v>12</v>
      </c>
      <c r="D124" s="10">
        <f>Data!D120</f>
        <v>525</v>
      </c>
      <c r="E124" s="51">
        <f>Data!E120</f>
        <v>48</v>
      </c>
      <c r="F124" s="39">
        <f>VLOOKUP(Revenue[[#This Row],[Product]],products[#All],2,FALSE)</f>
        <v>11.88</v>
      </c>
      <c r="G124" s="12">
        <f>Revenue[[#This Row],[Amount]]/Revenue[[#This Row],[Units]]</f>
        <v>10.9375</v>
      </c>
      <c r="H124" s="12">
        <f>Revenue[[#This Row],[Units]]*Revenue[[#This Row],[Cost Per Unit]]</f>
        <v>570.24</v>
      </c>
      <c r="I124" s="26">
        <f>Revenue[[#This Row],[Amount]]-Revenue[[#This Row],[Total Cost]]</f>
        <v>-45.240000000000009</v>
      </c>
    </row>
    <row r="125" spans="1:9" x14ac:dyDescent="0.25">
      <c r="A125" s="9" t="s">
        <v>16</v>
      </c>
      <c r="B125" s="9" t="s">
        <v>6</v>
      </c>
      <c r="C125" s="9" t="s">
        <v>15</v>
      </c>
      <c r="D125" s="10">
        <f>Data!D121</f>
        <v>1505</v>
      </c>
      <c r="E125" s="51">
        <f>Data!E121</f>
        <v>102</v>
      </c>
      <c r="F125" s="39">
        <f>VLOOKUP(Revenue[[#This Row],[Product]],products[#All],2,FALSE)</f>
        <v>6.47</v>
      </c>
      <c r="G125" s="12">
        <f>Revenue[[#This Row],[Amount]]/Revenue[[#This Row],[Units]]</f>
        <v>14.754901960784315</v>
      </c>
      <c r="H125" s="12">
        <f>Revenue[[#This Row],[Units]]*Revenue[[#This Row],[Cost Per Unit]]</f>
        <v>659.93999999999994</v>
      </c>
      <c r="I125" s="26">
        <f>Revenue[[#This Row],[Amount]]-Revenue[[#This Row],[Total Cost]]</f>
        <v>845.06000000000006</v>
      </c>
    </row>
    <row r="126" spans="1:9" x14ac:dyDescent="0.25">
      <c r="A126" s="9" t="s">
        <v>23</v>
      </c>
      <c r="B126" s="9" t="s">
        <v>9</v>
      </c>
      <c r="C126" s="9" t="s">
        <v>7</v>
      </c>
      <c r="D126" s="10">
        <f>Data!D122</f>
        <v>6755</v>
      </c>
      <c r="E126" s="51">
        <f>Data!E122</f>
        <v>252</v>
      </c>
      <c r="F126" s="39">
        <f>VLOOKUP(Revenue[[#This Row],[Product]],products[#All],2,FALSE)</f>
        <v>14.49</v>
      </c>
      <c r="G126" s="12">
        <f>Revenue[[#This Row],[Amount]]/Revenue[[#This Row],[Units]]</f>
        <v>26.805555555555557</v>
      </c>
      <c r="H126" s="12">
        <f>Revenue[[#This Row],[Units]]*Revenue[[#This Row],[Cost Per Unit]]</f>
        <v>3651.48</v>
      </c>
      <c r="I126" s="26">
        <f>Revenue[[#This Row],[Amount]]-Revenue[[#This Row],[Total Cost]]</f>
        <v>3103.52</v>
      </c>
    </row>
    <row r="127" spans="1:9" x14ac:dyDescent="0.25">
      <c r="A127" s="9" t="s">
        <v>26</v>
      </c>
      <c r="B127" s="9" t="s">
        <v>6</v>
      </c>
      <c r="C127" s="9" t="s">
        <v>15</v>
      </c>
      <c r="D127" s="10">
        <f>Data!D123</f>
        <v>11571</v>
      </c>
      <c r="E127" s="51">
        <f>Data!E123</f>
        <v>138</v>
      </c>
      <c r="F127" s="39">
        <f>VLOOKUP(Revenue[[#This Row],[Product]],products[#All],2,FALSE)</f>
        <v>6.47</v>
      </c>
      <c r="G127" s="12">
        <f>Revenue[[#This Row],[Amount]]/Revenue[[#This Row],[Units]]</f>
        <v>83.847826086956516</v>
      </c>
      <c r="H127" s="12">
        <f>Revenue[[#This Row],[Units]]*Revenue[[#This Row],[Cost Per Unit]]</f>
        <v>892.86</v>
      </c>
      <c r="I127" s="26">
        <f>Revenue[[#This Row],[Amount]]-Revenue[[#This Row],[Total Cost]]</f>
        <v>10678.14</v>
      </c>
    </row>
    <row r="128" spans="1:9" x14ac:dyDescent="0.25">
      <c r="A128" s="9" t="s">
        <v>5</v>
      </c>
      <c r="B128" s="9" t="s">
        <v>20</v>
      </c>
      <c r="C128" s="9" t="s">
        <v>18</v>
      </c>
      <c r="D128" s="10">
        <f>Data!D124</f>
        <v>2541</v>
      </c>
      <c r="E128" s="51">
        <f>Data!E124</f>
        <v>90</v>
      </c>
      <c r="F128" s="39">
        <f>VLOOKUP(Revenue[[#This Row],[Product]],products[#All],2,FALSE)</f>
        <v>13.15</v>
      </c>
      <c r="G128" s="12">
        <f>Revenue[[#This Row],[Amount]]/Revenue[[#This Row],[Units]]</f>
        <v>28.233333333333334</v>
      </c>
      <c r="H128" s="12">
        <f>Revenue[[#This Row],[Units]]*Revenue[[#This Row],[Cost Per Unit]]</f>
        <v>1183.5</v>
      </c>
      <c r="I128" s="26">
        <f>Revenue[[#This Row],[Amount]]-Revenue[[#This Row],[Total Cost]]</f>
        <v>1357.5</v>
      </c>
    </row>
    <row r="129" spans="1:9" x14ac:dyDescent="0.25">
      <c r="A129" s="9" t="s">
        <v>13</v>
      </c>
      <c r="B129" s="9" t="s">
        <v>6</v>
      </c>
      <c r="C129" s="9" t="s">
        <v>7</v>
      </c>
      <c r="D129" s="10">
        <f>Data!D125</f>
        <v>1526</v>
      </c>
      <c r="E129" s="51">
        <f>Data!E125</f>
        <v>240</v>
      </c>
      <c r="F129" s="39">
        <f>VLOOKUP(Revenue[[#This Row],[Product]],products[#All],2,FALSE)</f>
        <v>14.49</v>
      </c>
      <c r="G129" s="12">
        <f>Revenue[[#This Row],[Amount]]/Revenue[[#This Row],[Units]]</f>
        <v>6.3583333333333334</v>
      </c>
      <c r="H129" s="12">
        <f>Revenue[[#This Row],[Units]]*Revenue[[#This Row],[Cost Per Unit]]</f>
        <v>3477.6</v>
      </c>
      <c r="I129" s="26">
        <f>Revenue[[#This Row],[Amount]]-Revenue[[#This Row],[Total Cost]]</f>
        <v>-1951.6</v>
      </c>
    </row>
    <row r="130" spans="1:9" x14ac:dyDescent="0.25">
      <c r="A130" s="9" t="s">
        <v>5</v>
      </c>
      <c r="B130" s="9" t="s">
        <v>20</v>
      </c>
      <c r="C130" s="9" t="s">
        <v>12</v>
      </c>
      <c r="D130" s="10">
        <f>Data!D126</f>
        <v>6125</v>
      </c>
      <c r="E130" s="51">
        <f>Data!E126</f>
        <v>102</v>
      </c>
      <c r="F130" s="39">
        <f>VLOOKUP(Revenue[[#This Row],[Product]],products[#All],2,FALSE)</f>
        <v>11.88</v>
      </c>
      <c r="G130" s="12">
        <f>Revenue[[#This Row],[Amount]]/Revenue[[#This Row],[Units]]</f>
        <v>60.049019607843135</v>
      </c>
      <c r="H130" s="12">
        <f>Revenue[[#This Row],[Units]]*Revenue[[#This Row],[Cost Per Unit]]</f>
        <v>1211.76</v>
      </c>
      <c r="I130" s="26">
        <f>Revenue[[#This Row],[Amount]]-Revenue[[#This Row],[Total Cost]]</f>
        <v>4913.24</v>
      </c>
    </row>
    <row r="131" spans="1:9" x14ac:dyDescent="0.25">
      <c r="A131" s="9" t="s">
        <v>13</v>
      </c>
      <c r="B131" s="9" t="s">
        <v>9</v>
      </c>
      <c r="C131" s="9" t="s">
        <v>39</v>
      </c>
      <c r="D131" s="10">
        <f>Data!D127</f>
        <v>847</v>
      </c>
      <c r="E131" s="51">
        <f>Data!E127</f>
        <v>129</v>
      </c>
      <c r="F131" s="39">
        <f>VLOOKUP(Revenue[[#This Row],[Product]],products[#All],2,FALSE)</f>
        <v>16.73</v>
      </c>
      <c r="G131" s="12">
        <f>Revenue[[#This Row],[Amount]]/Revenue[[#This Row],[Units]]</f>
        <v>6.5658914728682172</v>
      </c>
      <c r="H131" s="12">
        <f>Revenue[[#This Row],[Units]]*Revenue[[#This Row],[Cost Per Unit]]</f>
        <v>2158.17</v>
      </c>
      <c r="I131" s="26">
        <f>Revenue[[#This Row],[Amount]]-Revenue[[#This Row],[Total Cost]]</f>
        <v>-1311.17</v>
      </c>
    </row>
    <row r="132" spans="1:9" x14ac:dyDescent="0.25">
      <c r="A132" s="9" t="s">
        <v>8</v>
      </c>
      <c r="B132" s="9" t="s">
        <v>9</v>
      </c>
      <c r="C132" s="9" t="s">
        <v>39</v>
      </c>
      <c r="D132" s="10">
        <f>Data!D128</f>
        <v>4753</v>
      </c>
      <c r="E132" s="51">
        <f>Data!E128</f>
        <v>300</v>
      </c>
      <c r="F132" s="39">
        <f>VLOOKUP(Revenue[[#This Row],[Product]],products[#All],2,FALSE)</f>
        <v>16.73</v>
      </c>
      <c r="G132" s="12">
        <f>Revenue[[#This Row],[Amount]]/Revenue[[#This Row],[Units]]</f>
        <v>15.843333333333334</v>
      </c>
      <c r="H132" s="12">
        <f>Revenue[[#This Row],[Units]]*Revenue[[#This Row],[Cost Per Unit]]</f>
        <v>5019</v>
      </c>
      <c r="I132" s="26">
        <f>Revenue[[#This Row],[Amount]]-Revenue[[#This Row],[Total Cost]]</f>
        <v>-266</v>
      </c>
    </row>
    <row r="133" spans="1:9" x14ac:dyDescent="0.25">
      <c r="A133" s="9" t="s">
        <v>16</v>
      </c>
      <c r="B133" s="9" t="s">
        <v>20</v>
      </c>
      <c r="C133" s="9" t="s">
        <v>19</v>
      </c>
      <c r="D133" s="10">
        <f>Data!D129</f>
        <v>959</v>
      </c>
      <c r="E133" s="51">
        <f>Data!E129</f>
        <v>135</v>
      </c>
      <c r="F133" s="39">
        <f>VLOOKUP(Revenue[[#This Row],[Product]],products[#All],2,FALSE)</f>
        <v>12.37</v>
      </c>
      <c r="G133" s="12">
        <f>Revenue[[#This Row],[Amount]]/Revenue[[#This Row],[Units]]</f>
        <v>7.1037037037037036</v>
      </c>
      <c r="H133" s="12">
        <f>Revenue[[#This Row],[Units]]*Revenue[[#This Row],[Cost Per Unit]]</f>
        <v>1669.9499999999998</v>
      </c>
      <c r="I133" s="26">
        <f>Revenue[[#This Row],[Amount]]-Revenue[[#This Row],[Total Cost]]</f>
        <v>-710.94999999999982</v>
      </c>
    </row>
    <row r="134" spans="1:9" x14ac:dyDescent="0.25">
      <c r="A134" s="9" t="s">
        <v>23</v>
      </c>
      <c r="B134" s="9" t="s">
        <v>9</v>
      </c>
      <c r="C134" s="9" t="s">
        <v>38</v>
      </c>
      <c r="D134" s="10">
        <f>Data!D130</f>
        <v>2793</v>
      </c>
      <c r="E134" s="51">
        <f>Data!E130</f>
        <v>114</v>
      </c>
      <c r="F134" s="39">
        <f>VLOOKUP(Revenue[[#This Row],[Product]],products[#All],2,FALSE)</f>
        <v>4.97</v>
      </c>
      <c r="G134" s="12">
        <f>Revenue[[#This Row],[Amount]]/Revenue[[#This Row],[Units]]</f>
        <v>24.5</v>
      </c>
      <c r="H134" s="12">
        <f>Revenue[[#This Row],[Units]]*Revenue[[#This Row],[Cost Per Unit]]</f>
        <v>566.57999999999993</v>
      </c>
      <c r="I134" s="26">
        <f>Revenue[[#This Row],[Amount]]-Revenue[[#This Row],[Total Cost]]</f>
        <v>2226.42</v>
      </c>
    </row>
    <row r="135" spans="1:9" x14ac:dyDescent="0.25">
      <c r="A135" s="9" t="s">
        <v>23</v>
      </c>
      <c r="B135" s="9" t="s">
        <v>9</v>
      </c>
      <c r="C135" s="9" t="s">
        <v>24</v>
      </c>
      <c r="D135" s="10">
        <f>Data!D131</f>
        <v>4606</v>
      </c>
      <c r="E135" s="51">
        <f>Data!E131</f>
        <v>63</v>
      </c>
      <c r="F135" s="39">
        <f>VLOOKUP(Revenue[[#This Row],[Product]],products[#All],2,FALSE)</f>
        <v>11.7</v>
      </c>
      <c r="G135" s="12">
        <f>Revenue[[#This Row],[Amount]]/Revenue[[#This Row],[Units]]</f>
        <v>73.111111111111114</v>
      </c>
      <c r="H135" s="12">
        <f>Revenue[[#This Row],[Units]]*Revenue[[#This Row],[Cost Per Unit]]</f>
        <v>737.09999999999991</v>
      </c>
      <c r="I135" s="26">
        <f>Revenue[[#This Row],[Amount]]-Revenue[[#This Row],[Total Cost]]</f>
        <v>3868.9</v>
      </c>
    </row>
    <row r="136" spans="1:9" x14ac:dyDescent="0.25">
      <c r="A136" s="9" t="s">
        <v>23</v>
      </c>
      <c r="B136" s="9" t="s">
        <v>14</v>
      </c>
      <c r="C136" s="9" t="s">
        <v>32</v>
      </c>
      <c r="D136" s="10">
        <f>Data!D132</f>
        <v>5551</v>
      </c>
      <c r="E136" s="51">
        <f>Data!E132</f>
        <v>252</v>
      </c>
      <c r="F136" s="39">
        <f>VLOOKUP(Revenue[[#This Row],[Product]],products[#All],2,FALSE)</f>
        <v>7.16</v>
      </c>
      <c r="G136" s="12">
        <f>Revenue[[#This Row],[Amount]]/Revenue[[#This Row],[Units]]</f>
        <v>22.027777777777779</v>
      </c>
      <c r="H136" s="12">
        <f>Revenue[[#This Row],[Units]]*Revenue[[#This Row],[Cost Per Unit]]</f>
        <v>1804.32</v>
      </c>
      <c r="I136" s="26">
        <f>Revenue[[#This Row],[Amount]]-Revenue[[#This Row],[Total Cost]]</f>
        <v>3746.6800000000003</v>
      </c>
    </row>
    <row r="137" spans="1:9" x14ac:dyDescent="0.25">
      <c r="A137" s="9" t="s">
        <v>35</v>
      </c>
      <c r="B137" s="9" t="s">
        <v>14</v>
      </c>
      <c r="C137" s="9" t="s">
        <v>10</v>
      </c>
      <c r="D137" s="10">
        <f>Data!D133</f>
        <v>6657</v>
      </c>
      <c r="E137" s="51">
        <f>Data!E133</f>
        <v>303</v>
      </c>
      <c r="F137" s="39">
        <f>VLOOKUP(Revenue[[#This Row],[Product]],products[#All],2,FALSE)</f>
        <v>8.65</v>
      </c>
      <c r="G137" s="12">
        <f>Revenue[[#This Row],[Amount]]/Revenue[[#This Row],[Units]]</f>
        <v>21.970297029702969</v>
      </c>
      <c r="H137" s="12">
        <f>Revenue[[#This Row],[Units]]*Revenue[[#This Row],[Cost Per Unit]]</f>
        <v>2620.9500000000003</v>
      </c>
      <c r="I137" s="26">
        <f>Revenue[[#This Row],[Amount]]-Revenue[[#This Row],[Total Cost]]</f>
        <v>4036.0499999999997</v>
      </c>
    </row>
    <row r="138" spans="1:9" x14ac:dyDescent="0.25">
      <c r="A138" s="9" t="s">
        <v>23</v>
      </c>
      <c r="B138" s="9" t="s">
        <v>17</v>
      </c>
      <c r="C138" s="9" t="s">
        <v>28</v>
      </c>
      <c r="D138" s="10">
        <f>Data!D134</f>
        <v>4438</v>
      </c>
      <c r="E138" s="51">
        <f>Data!E134</f>
        <v>246</v>
      </c>
      <c r="F138" s="39">
        <f>VLOOKUP(Revenue[[#This Row],[Product]],products[#All],2,FALSE)</f>
        <v>3.11</v>
      </c>
      <c r="G138" s="12">
        <f>Revenue[[#This Row],[Amount]]/Revenue[[#This Row],[Units]]</f>
        <v>18.040650406504064</v>
      </c>
      <c r="H138" s="12">
        <f>Revenue[[#This Row],[Units]]*Revenue[[#This Row],[Cost Per Unit]]</f>
        <v>765.06</v>
      </c>
      <c r="I138" s="26">
        <f>Revenue[[#This Row],[Amount]]-Revenue[[#This Row],[Total Cost]]</f>
        <v>3672.94</v>
      </c>
    </row>
    <row r="139" spans="1:9" x14ac:dyDescent="0.25">
      <c r="A139" s="9" t="s">
        <v>8</v>
      </c>
      <c r="B139" s="9" t="s">
        <v>20</v>
      </c>
      <c r="C139" s="9" t="s">
        <v>22</v>
      </c>
      <c r="D139" s="10">
        <f>Data!D135</f>
        <v>168</v>
      </c>
      <c r="E139" s="51">
        <f>Data!E135</f>
        <v>84</v>
      </c>
      <c r="F139" s="39">
        <f>VLOOKUP(Revenue[[#This Row],[Product]],products[#All],2,FALSE)</f>
        <v>9.77</v>
      </c>
      <c r="G139" s="12">
        <f>Revenue[[#This Row],[Amount]]/Revenue[[#This Row],[Units]]</f>
        <v>2</v>
      </c>
      <c r="H139" s="12">
        <f>Revenue[[#This Row],[Units]]*Revenue[[#This Row],[Cost Per Unit]]</f>
        <v>820.68</v>
      </c>
      <c r="I139" s="26">
        <f>Revenue[[#This Row],[Amount]]-Revenue[[#This Row],[Total Cost]]</f>
        <v>-652.67999999999995</v>
      </c>
    </row>
    <row r="140" spans="1:9" x14ac:dyDescent="0.25">
      <c r="A140" s="9" t="s">
        <v>23</v>
      </c>
      <c r="B140" s="9" t="s">
        <v>30</v>
      </c>
      <c r="C140" s="9" t="s">
        <v>28</v>
      </c>
      <c r="D140" s="10">
        <f>Data!D136</f>
        <v>7777</v>
      </c>
      <c r="E140" s="51">
        <f>Data!E136</f>
        <v>39</v>
      </c>
      <c r="F140" s="39">
        <f>VLOOKUP(Revenue[[#This Row],[Product]],products[#All],2,FALSE)</f>
        <v>3.11</v>
      </c>
      <c r="G140" s="12">
        <f>Revenue[[#This Row],[Amount]]/Revenue[[#This Row],[Units]]</f>
        <v>199.41025641025641</v>
      </c>
      <c r="H140" s="12">
        <f>Revenue[[#This Row],[Units]]*Revenue[[#This Row],[Cost Per Unit]]</f>
        <v>121.28999999999999</v>
      </c>
      <c r="I140" s="26">
        <f>Revenue[[#This Row],[Amount]]-Revenue[[#This Row],[Total Cost]]</f>
        <v>7655.71</v>
      </c>
    </row>
    <row r="141" spans="1:9" x14ac:dyDescent="0.25">
      <c r="A141" s="9" t="s">
        <v>25</v>
      </c>
      <c r="B141" s="9" t="s">
        <v>14</v>
      </c>
      <c r="C141" s="9" t="s">
        <v>28</v>
      </c>
      <c r="D141" s="10">
        <f>Data!D137</f>
        <v>3339</v>
      </c>
      <c r="E141" s="51">
        <f>Data!E137</f>
        <v>348</v>
      </c>
      <c r="F141" s="39">
        <f>VLOOKUP(Revenue[[#This Row],[Product]],products[#All],2,FALSE)</f>
        <v>3.11</v>
      </c>
      <c r="G141" s="12">
        <f>Revenue[[#This Row],[Amount]]/Revenue[[#This Row],[Units]]</f>
        <v>9.5948275862068968</v>
      </c>
      <c r="H141" s="12">
        <f>Revenue[[#This Row],[Units]]*Revenue[[#This Row],[Cost Per Unit]]</f>
        <v>1082.28</v>
      </c>
      <c r="I141" s="26">
        <f>Revenue[[#This Row],[Amount]]-Revenue[[#This Row],[Total Cost]]</f>
        <v>2256.7200000000003</v>
      </c>
    </row>
    <row r="142" spans="1:9" x14ac:dyDescent="0.25">
      <c r="A142" s="9" t="s">
        <v>23</v>
      </c>
      <c r="B142" s="9" t="s">
        <v>6</v>
      </c>
      <c r="C142" s="9" t="s">
        <v>19</v>
      </c>
      <c r="D142" s="10">
        <f>Data!D138</f>
        <v>6391</v>
      </c>
      <c r="E142" s="51">
        <f>Data!E138</f>
        <v>48</v>
      </c>
      <c r="F142" s="39">
        <f>VLOOKUP(Revenue[[#This Row],[Product]],products[#All],2,FALSE)</f>
        <v>12.37</v>
      </c>
      <c r="G142" s="12">
        <f>Revenue[[#This Row],[Amount]]/Revenue[[#This Row],[Units]]</f>
        <v>133.14583333333334</v>
      </c>
      <c r="H142" s="12">
        <f>Revenue[[#This Row],[Units]]*Revenue[[#This Row],[Cost Per Unit]]</f>
        <v>593.76</v>
      </c>
      <c r="I142" s="26">
        <f>Revenue[[#This Row],[Amount]]-Revenue[[#This Row],[Total Cost]]</f>
        <v>5797.24</v>
      </c>
    </row>
    <row r="143" spans="1:9" x14ac:dyDescent="0.25">
      <c r="A143" s="9" t="s">
        <v>25</v>
      </c>
      <c r="B143" s="9" t="s">
        <v>6</v>
      </c>
      <c r="C143" s="9" t="s">
        <v>22</v>
      </c>
      <c r="D143" s="10">
        <f>Data!D139</f>
        <v>518</v>
      </c>
      <c r="E143" s="51">
        <f>Data!E139</f>
        <v>75</v>
      </c>
      <c r="F143" s="39">
        <f>VLOOKUP(Revenue[[#This Row],[Product]],products[#All],2,FALSE)</f>
        <v>9.77</v>
      </c>
      <c r="G143" s="12">
        <f>Revenue[[#This Row],[Amount]]/Revenue[[#This Row],[Units]]</f>
        <v>6.9066666666666663</v>
      </c>
      <c r="H143" s="12">
        <f>Revenue[[#This Row],[Units]]*Revenue[[#This Row],[Cost Per Unit]]</f>
        <v>732.75</v>
      </c>
      <c r="I143" s="26">
        <f>Revenue[[#This Row],[Amount]]-Revenue[[#This Row],[Total Cost]]</f>
        <v>-214.75</v>
      </c>
    </row>
    <row r="144" spans="1:9" x14ac:dyDescent="0.25">
      <c r="A144" s="9" t="s">
        <v>23</v>
      </c>
      <c r="B144" s="9" t="s">
        <v>20</v>
      </c>
      <c r="C144" s="9" t="s">
        <v>40</v>
      </c>
      <c r="D144" s="10">
        <f>Data!D140</f>
        <v>5677</v>
      </c>
      <c r="E144" s="51">
        <f>Data!E140</f>
        <v>258</v>
      </c>
      <c r="F144" s="39">
        <f>VLOOKUP(Revenue[[#This Row],[Product]],products[#All],2,FALSE)</f>
        <v>10.38</v>
      </c>
      <c r="G144" s="12">
        <f>Revenue[[#This Row],[Amount]]/Revenue[[#This Row],[Units]]</f>
        <v>22.003875968992247</v>
      </c>
      <c r="H144" s="12">
        <f>Revenue[[#This Row],[Units]]*Revenue[[#This Row],[Cost Per Unit]]</f>
        <v>2678.0400000000004</v>
      </c>
      <c r="I144" s="26">
        <f>Revenue[[#This Row],[Amount]]-Revenue[[#This Row],[Total Cost]]</f>
        <v>2998.9599999999996</v>
      </c>
    </row>
    <row r="145" spans="1:9" x14ac:dyDescent="0.25">
      <c r="A145" s="9" t="s">
        <v>16</v>
      </c>
      <c r="B145" s="9" t="s">
        <v>17</v>
      </c>
      <c r="C145" s="9" t="s">
        <v>28</v>
      </c>
      <c r="D145" s="10">
        <f>Data!D141</f>
        <v>6048</v>
      </c>
      <c r="E145" s="51">
        <f>Data!E141</f>
        <v>27</v>
      </c>
      <c r="F145" s="39">
        <f>VLOOKUP(Revenue[[#This Row],[Product]],products[#All],2,FALSE)</f>
        <v>3.11</v>
      </c>
      <c r="G145" s="12">
        <f>Revenue[[#This Row],[Amount]]/Revenue[[#This Row],[Units]]</f>
        <v>224</v>
      </c>
      <c r="H145" s="12">
        <f>Revenue[[#This Row],[Units]]*Revenue[[#This Row],[Cost Per Unit]]</f>
        <v>83.97</v>
      </c>
      <c r="I145" s="26">
        <f>Revenue[[#This Row],[Amount]]-Revenue[[#This Row],[Total Cost]]</f>
        <v>5964.03</v>
      </c>
    </row>
    <row r="146" spans="1:9" x14ac:dyDescent="0.25">
      <c r="A146" s="9" t="s">
        <v>8</v>
      </c>
      <c r="B146" s="9" t="s">
        <v>20</v>
      </c>
      <c r="C146" s="9" t="s">
        <v>10</v>
      </c>
      <c r="D146" s="10">
        <f>Data!D142</f>
        <v>3752</v>
      </c>
      <c r="E146" s="51">
        <f>Data!E142</f>
        <v>213</v>
      </c>
      <c r="F146" s="39">
        <f>VLOOKUP(Revenue[[#This Row],[Product]],products[#All],2,FALSE)</f>
        <v>8.65</v>
      </c>
      <c r="G146" s="12">
        <f>Revenue[[#This Row],[Amount]]/Revenue[[#This Row],[Units]]</f>
        <v>17.615023474178404</v>
      </c>
      <c r="H146" s="12">
        <f>Revenue[[#This Row],[Units]]*Revenue[[#This Row],[Cost Per Unit]]</f>
        <v>1842.45</v>
      </c>
      <c r="I146" s="26">
        <f>Revenue[[#This Row],[Amount]]-Revenue[[#This Row],[Total Cost]]</f>
        <v>1909.55</v>
      </c>
    </row>
    <row r="147" spans="1:9" x14ac:dyDescent="0.25">
      <c r="A147" s="9" t="s">
        <v>25</v>
      </c>
      <c r="B147" s="9" t="s">
        <v>9</v>
      </c>
      <c r="C147" s="9" t="s">
        <v>32</v>
      </c>
      <c r="D147" s="10">
        <f>Data!D143</f>
        <v>4480</v>
      </c>
      <c r="E147" s="51">
        <f>Data!E143</f>
        <v>357</v>
      </c>
      <c r="F147" s="39">
        <f>VLOOKUP(Revenue[[#This Row],[Product]],products[#All],2,FALSE)</f>
        <v>7.16</v>
      </c>
      <c r="G147" s="12">
        <f>Revenue[[#This Row],[Amount]]/Revenue[[#This Row],[Units]]</f>
        <v>12.549019607843137</v>
      </c>
      <c r="H147" s="12">
        <f>Revenue[[#This Row],[Units]]*Revenue[[#This Row],[Cost Per Unit]]</f>
        <v>2556.12</v>
      </c>
      <c r="I147" s="26">
        <f>Revenue[[#This Row],[Amount]]-Revenue[[#This Row],[Total Cost]]</f>
        <v>1923.88</v>
      </c>
    </row>
    <row r="148" spans="1:9" x14ac:dyDescent="0.25">
      <c r="A148" s="9" t="s">
        <v>11</v>
      </c>
      <c r="B148" s="9" t="s">
        <v>6</v>
      </c>
      <c r="C148" s="9" t="s">
        <v>12</v>
      </c>
      <c r="D148" s="10">
        <f>Data!D144</f>
        <v>259</v>
      </c>
      <c r="E148" s="51">
        <f>Data!E144</f>
        <v>207</v>
      </c>
      <c r="F148" s="39">
        <f>VLOOKUP(Revenue[[#This Row],[Product]],products[#All],2,FALSE)</f>
        <v>11.88</v>
      </c>
      <c r="G148" s="12">
        <f>Revenue[[#This Row],[Amount]]/Revenue[[#This Row],[Units]]</f>
        <v>1.251207729468599</v>
      </c>
      <c r="H148" s="12">
        <f>Revenue[[#This Row],[Units]]*Revenue[[#This Row],[Cost Per Unit]]</f>
        <v>2459.1600000000003</v>
      </c>
      <c r="I148" s="26">
        <f>Revenue[[#This Row],[Amount]]-Revenue[[#This Row],[Total Cost]]</f>
        <v>-2200.1600000000003</v>
      </c>
    </row>
    <row r="149" spans="1:9" x14ac:dyDescent="0.25">
      <c r="A149" s="9" t="s">
        <v>8</v>
      </c>
      <c r="B149" s="9" t="s">
        <v>6</v>
      </c>
      <c r="C149" s="9" t="s">
        <v>7</v>
      </c>
      <c r="D149" s="10">
        <f>Data!D145</f>
        <v>42</v>
      </c>
      <c r="E149" s="51">
        <f>Data!E145</f>
        <v>150</v>
      </c>
      <c r="F149" s="39">
        <f>VLOOKUP(Revenue[[#This Row],[Product]],products[#All],2,FALSE)</f>
        <v>14.49</v>
      </c>
      <c r="G149" s="12">
        <f>Revenue[[#This Row],[Amount]]/Revenue[[#This Row],[Units]]</f>
        <v>0.28000000000000003</v>
      </c>
      <c r="H149" s="12">
        <f>Revenue[[#This Row],[Units]]*Revenue[[#This Row],[Cost Per Unit]]</f>
        <v>2173.5</v>
      </c>
      <c r="I149" s="26">
        <f>Revenue[[#This Row],[Amount]]-Revenue[[#This Row],[Total Cost]]</f>
        <v>-2131.5</v>
      </c>
    </row>
    <row r="150" spans="1:9" x14ac:dyDescent="0.25">
      <c r="A150" s="9" t="s">
        <v>13</v>
      </c>
      <c r="B150" s="9" t="s">
        <v>14</v>
      </c>
      <c r="C150" s="9" t="s">
        <v>42</v>
      </c>
      <c r="D150" s="10">
        <f>Data!D146</f>
        <v>98</v>
      </c>
      <c r="E150" s="51">
        <f>Data!E146</f>
        <v>204</v>
      </c>
      <c r="F150" s="39">
        <f>VLOOKUP(Revenue[[#This Row],[Product]],products[#All],2,FALSE)</f>
        <v>5.6</v>
      </c>
      <c r="G150" s="12">
        <f>Revenue[[#This Row],[Amount]]/Revenue[[#This Row],[Units]]</f>
        <v>0.48039215686274511</v>
      </c>
      <c r="H150" s="12">
        <f>Revenue[[#This Row],[Units]]*Revenue[[#This Row],[Cost Per Unit]]</f>
        <v>1142.3999999999999</v>
      </c>
      <c r="I150" s="26">
        <f>Revenue[[#This Row],[Amount]]-Revenue[[#This Row],[Total Cost]]</f>
        <v>-1044.3999999999999</v>
      </c>
    </row>
    <row r="151" spans="1:9" x14ac:dyDescent="0.25">
      <c r="A151" s="9" t="s">
        <v>23</v>
      </c>
      <c r="B151" s="9" t="s">
        <v>9</v>
      </c>
      <c r="C151" s="9" t="s">
        <v>39</v>
      </c>
      <c r="D151" s="10">
        <f>Data!D147</f>
        <v>2478</v>
      </c>
      <c r="E151" s="51">
        <f>Data!E147</f>
        <v>21</v>
      </c>
      <c r="F151" s="39">
        <f>VLOOKUP(Revenue[[#This Row],[Product]],products[#All],2,FALSE)</f>
        <v>16.73</v>
      </c>
      <c r="G151" s="12">
        <f>Revenue[[#This Row],[Amount]]/Revenue[[#This Row],[Units]]</f>
        <v>118</v>
      </c>
      <c r="H151" s="12">
        <f>Revenue[[#This Row],[Units]]*Revenue[[#This Row],[Cost Per Unit]]</f>
        <v>351.33</v>
      </c>
      <c r="I151" s="26">
        <f>Revenue[[#This Row],[Amount]]-Revenue[[#This Row],[Total Cost]]</f>
        <v>2126.67</v>
      </c>
    </row>
    <row r="152" spans="1:9" x14ac:dyDescent="0.25">
      <c r="A152" s="9" t="s">
        <v>13</v>
      </c>
      <c r="B152" s="9" t="s">
        <v>30</v>
      </c>
      <c r="C152" s="9" t="s">
        <v>19</v>
      </c>
      <c r="D152" s="10">
        <f>Data!D148</f>
        <v>7847</v>
      </c>
      <c r="E152" s="51">
        <f>Data!E148</f>
        <v>174</v>
      </c>
      <c r="F152" s="39">
        <f>VLOOKUP(Revenue[[#This Row],[Product]],products[#All],2,FALSE)</f>
        <v>12.37</v>
      </c>
      <c r="G152" s="12">
        <f>Revenue[[#This Row],[Amount]]/Revenue[[#This Row],[Units]]</f>
        <v>45.097701149425291</v>
      </c>
      <c r="H152" s="12">
        <f>Revenue[[#This Row],[Units]]*Revenue[[#This Row],[Cost Per Unit]]</f>
        <v>2152.3799999999997</v>
      </c>
      <c r="I152" s="26">
        <f>Revenue[[#This Row],[Amount]]-Revenue[[#This Row],[Total Cost]]</f>
        <v>5694.6200000000008</v>
      </c>
    </row>
    <row r="153" spans="1:9" x14ac:dyDescent="0.25">
      <c r="A153" s="9" t="s">
        <v>26</v>
      </c>
      <c r="B153" s="9" t="s">
        <v>6</v>
      </c>
      <c r="C153" s="9" t="s">
        <v>28</v>
      </c>
      <c r="D153" s="10">
        <f>Data!D149</f>
        <v>9926</v>
      </c>
      <c r="E153" s="51">
        <f>Data!E149</f>
        <v>201</v>
      </c>
      <c r="F153" s="39">
        <f>VLOOKUP(Revenue[[#This Row],[Product]],products[#All],2,FALSE)</f>
        <v>3.11</v>
      </c>
      <c r="G153" s="12">
        <f>Revenue[[#This Row],[Amount]]/Revenue[[#This Row],[Units]]</f>
        <v>49.383084577114431</v>
      </c>
      <c r="H153" s="12">
        <f>Revenue[[#This Row],[Units]]*Revenue[[#This Row],[Cost Per Unit]]</f>
        <v>625.11</v>
      </c>
      <c r="I153" s="26">
        <f>Revenue[[#This Row],[Amount]]-Revenue[[#This Row],[Total Cost]]</f>
        <v>9300.89</v>
      </c>
    </row>
    <row r="154" spans="1:9" x14ac:dyDescent="0.25">
      <c r="A154" s="9" t="s">
        <v>8</v>
      </c>
      <c r="B154" s="9" t="s">
        <v>20</v>
      </c>
      <c r="C154" s="9" t="s">
        <v>31</v>
      </c>
      <c r="D154" s="10">
        <f>Data!D150</f>
        <v>819</v>
      </c>
      <c r="E154" s="51">
        <f>Data!E150</f>
        <v>510</v>
      </c>
      <c r="F154" s="39">
        <f>VLOOKUP(Revenue[[#This Row],[Product]],products[#All],2,FALSE)</f>
        <v>9.33</v>
      </c>
      <c r="G154" s="12">
        <f>Revenue[[#This Row],[Amount]]/Revenue[[#This Row],[Units]]</f>
        <v>1.6058823529411765</v>
      </c>
      <c r="H154" s="12">
        <f>Revenue[[#This Row],[Units]]*Revenue[[#This Row],[Cost Per Unit]]</f>
        <v>4758.3</v>
      </c>
      <c r="I154" s="26">
        <f>Revenue[[#This Row],[Amount]]-Revenue[[#This Row],[Total Cost]]</f>
        <v>-3939.3</v>
      </c>
    </row>
    <row r="155" spans="1:9" x14ac:dyDescent="0.25">
      <c r="A155" s="9" t="s">
        <v>16</v>
      </c>
      <c r="B155" s="9" t="s">
        <v>17</v>
      </c>
      <c r="C155" s="9" t="s">
        <v>32</v>
      </c>
      <c r="D155" s="10">
        <f>Data!D151</f>
        <v>3052</v>
      </c>
      <c r="E155" s="51">
        <f>Data!E151</f>
        <v>378</v>
      </c>
      <c r="F155" s="39">
        <f>VLOOKUP(Revenue[[#This Row],[Product]],products[#All],2,FALSE)</f>
        <v>7.16</v>
      </c>
      <c r="G155" s="12">
        <f>Revenue[[#This Row],[Amount]]/Revenue[[#This Row],[Units]]</f>
        <v>8.0740740740740744</v>
      </c>
      <c r="H155" s="12">
        <f>Revenue[[#This Row],[Units]]*Revenue[[#This Row],[Cost Per Unit]]</f>
        <v>2706.48</v>
      </c>
      <c r="I155" s="26">
        <f>Revenue[[#This Row],[Amount]]-Revenue[[#This Row],[Total Cost]]</f>
        <v>345.52</v>
      </c>
    </row>
    <row r="156" spans="1:9" x14ac:dyDescent="0.25">
      <c r="A156" s="9" t="s">
        <v>11</v>
      </c>
      <c r="B156" s="9" t="s">
        <v>30</v>
      </c>
      <c r="C156" s="9" t="s">
        <v>41</v>
      </c>
      <c r="D156" s="10">
        <f>Data!D152</f>
        <v>6832</v>
      </c>
      <c r="E156" s="51">
        <f>Data!E152</f>
        <v>27</v>
      </c>
      <c r="F156" s="39">
        <f>VLOOKUP(Revenue[[#This Row],[Product]],products[#All],2,FALSE)</f>
        <v>9</v>
      </c>
      <c r="G156" s="12">
        <f>Revenue[[#This Row],[Amount]]/Revenue[[#This Row],[Units]]</f>
        <v>253.03703703703704</v>
      </c>
      <c r="H156" s="12">
        <f>Revenue[[#This Row],[Units]]*Revenue[[#This Row],[Cost Per Unit]]</f>
        <v>243</v>
      </c>
      <c r="I156" s="26">
        <f>Revenue[[#This Row],[Amount]]-Revenue[[#This Row],[Total Cost]]</f>
        <v>6589</v>
      </c>
    </row>
    <row r="157" spans="1:9" x14ac:dyDescent="0.25">
      <c r="A157" s="9" t="s">
        <v>26</v>
      </c>
      <c r="B157" s="9" t="s">
        <v>17</v>
      </c>
      <c r="C157" s="9" t="s">
        <v>29</v>
      </c>
      <c r="D157" s="10">
        <f>Data!D153</f>
        <v>2016</v>
      </c>
      <c r="E157" s="51">
        <f>Data!E153</f>
        <v>117</v>
      </c>
      <c r="F157" s="39">
        <f>VLOOKUP(Revenue[[#This Row],[Product]],products[#All],2,FALSE)</f>
        <v>8.7899999999999991</v>
      </c>
      <c r="G157" s="12">
        <f>Revenue[[#This Row],[Amount]]/Revenue[[#This Row],[Units]]</f>
        <v>17.23076923076923</v>
      </c>
      <c r="H157" s="12">
        <f>Revenue[[#This Row],[Units]]*Revenue[[#This Row],[Cost Per Unit]]</f>
        <v>1028.4299999999998</v>
      </c>
      <c r="I157" s="26">
        <f>Revenue[[#This Row],[Amount]]-Revenue[[#This Row],[Total Cost]]</f>
        <v>987.57000000000016</v>
      </c>
    </row>
    <row r="158" spans="1:9" x14ac:dyDescent="0.25">
      <c r="A158" s="9" t="s">
        <v>16</v>
      </c>
      <c r="B158" s="9" t="s">
        <v>20</v>
      </c>
      <c r="C158" s="9" t="s">
        <v>41</v>
      </c>
      <c r="D158" s="10">
        <f>Data!D154</f>
        <v>7322</v>
      </c>
      <c r="E158" s="51">
        <f>Data!E154</f>
        <v>36</v>
      </c>
      <c r="F158" s="39">
        <f>VLOOKUP(Revenue[[#This Row],[Product]],products[#All],2,FALSE)</f>
        <v>9</v>
      </c>
      <c r="G158" s="12">
        <f>Revenue[[#This Row],[Amount]]/Revenue[[#This Row],[Units]]</f>
        <v>203.38888888888889</v>
      </c>
      <c r="H158" s="12">
        <f>Revenue[[#This Row],[Units]]*Revenue[[#This Row],[Cost Per Unit]]</f>
        <v>324</v>
      </c>
      <c r="I158" s="26">
        <f>Revenue[[#This Row],[Amount]]-Revenue[[#This Row],[Total Cost]]</f>
        <v>6998</v>
      </c>
    </row>
    <row r="159" spans="1:9" x14ac:dyDescent="0.25">
      <c r="A159" s="9" t="s">
        <v>8</v>
      </c>
      <c r="B159" s="9" t="s">
        <v>9</v>
      </c>
      <c r="C159" s="9" t="s">
        <v>19</v>
      </c>
      <c r="D159" s="10">
        <f>Data!D155</f>
        <v>357</v>
      </c>
      <c r="E159" s="51">
        <f>Data!E155</f>
        <v>126</v>
      </c>
      <c r="F159" s="39">
        <f>VLOOKUP(Revenue[[#This Row],[Product]],products[#All],2,FALSE)</f>
        <v>12.37</v>
      </c>
      <c r="G159" s="12">
        <f>Revenue[[#This Row],[Amount]]/Revenue[[#This Row],[Units]]</f>
        <v>2.8333333333333335</v>
      </c>
      <c r="H159" s="12">
        <f>Revenue[[#This Row],[Units]]*Revenue[[#This Row],[Cost Per Unit]]</f>
        <v>1558.62</v>
      </c>
      <c r="I159" s="26">
        <f>Revenue[[#This Row],[Amount]]-Revenue[[#This Row],[Total Cost]]</f>
        <v>-1201.6199999999999</v>
      </c>
    </row>
    <row r="160" spans="1:9" x14ac:dyDescent="0.25">
      <c r="A160" s="9" t="s">
        <v>11</v>
      </c>
      <c r="B160" s="9" t="s">
        <v>17</v>
      </c>
      <c r="C160" s="9" t="s">
        <v>18</v>
      </c>
      <c r="D160" s="10">
        <f>Data!D156</f>
        <v>3192</v>
      </c>
      <c r="E160" s="51">
        <f>Data!E156</f>
        <v>72</v>
      </c>
      <c r="F160" s="39">
        <f>VLOOKUP(Revenue[[#This Row],[Product]],products[#All],2,FALSE)</f>
        <v>13.15</v>
      </c>
      <c r="G160" s="12">
        <f>Revenue[[#This Row],[Amount]]/Revenue[[#This Row],[Units]]</f>
        <v>44.333333333333336</v>
      </c>
      <c r="H160" s="12">
        <f>Revenue[[#This Row],[Units]]*Revenue[[#This Row],[Cost Per Unit]]</f>
        <v>946.80000000000007</v>
      </c>
      <c r="I160" s="26">
        <f>Revenue[[#This Row],[Amount]]-Revenue[[#This Row],[Total Cost]]</f>
        <v>2245.1999999999998</v>
      </c>
    </row>
    <row r="161" spans="1:9" x14ac:dyDescent="0.25">
      <c r="A161" s="9" t="s">
        <v>23</v>
      </c>
      <c r="B161" s="9" t="s">
        <v>14</v>
      </c>
      <c r="C161" s="9" t="s">
        <v>22</v>
      </c>
      <c r="D161" s="10">
        <f>Data!D157</f>
        <v>8435</v>
      </c>
      <c r="E161" s="51">
        <f>Data!E157</f>
        <v>42</v>
      </c>
      <c r="F161" s="39">
        <f>VLOOKUP(Revenue[[#This Row],[Product]],products[#All],2,FALSE)</f>
        <v>9.77</v>
      </c>
      <c r="G161" s="12">
        <f>Revenue[[#This Row],[Amount]]/Revenue[[#This Row],[Units]]</f>
        <v>200.83333333333334</v>
      </c>
      <c r="H161" s="12">
        <f>Revenue[[#This Row],[Units]]*Revenue[[#This Row],[Cost Per Unit]]</f>
        <v>410.34</v>
      </c>
      <c r="I161" s="26">
        <f>Revenue[[#This Row],[Amount]]-Revenue[[#This Row],[Total Cost]]</f>
        <v>8024.66</v>
      </c>
    </row>
    <row r="162" spans="1:9" x14ac:dyDescent="0.25">
      <c r="A162" s="9" t="s">
        <v>5</v>
      </c>
      <c r="B162" s="9" t="s">
        <v>17</v>
      </c>
      <c r="C162" s="9" t="s">
        <v>32</v>
      </c>
      <c r="D162" s="10">
        <f>Data!D158</f>
        <v>0</v>
      </c>
      <c r="E162" s="51">
        <f>Data!E158</f>
        <v>135</v>
      </c>
      <c r="F162" s="39">
        <f>VLOOKUP(Revenue[[#This Row],[Product]],products[#All],2,FALSE)</f>
        <v>7.16</v>
      </c>
      <c r="G162" s="12">
        <f>Revenue[[#This Row],[Amount]]/Revenue[[#This Row],[Units]]</f>
        <v>0</v>
      </c>
      <c r="H162" s="12">
        <f>Revenue[[#This Row],[Units]]*Revenue[[#This Row],[Cost Per Unit]]</f>
        <v>966.6</v>
      </c>
      <c r="I162" s="26">
        <f>Revenue[[#This Row],[Amount]]-Revenue[[#This Row],[Total Cost]]</f>
        <v>-966.6</v>
      </c>
    </row>
    <row r="163" spans="1:9" x14ac:dyDescent="0.25">
      <c r="A163" s="9" t="s">
        <v>23</v>
      </c>
      <c r="B163" s="9" t="s">
        <v>30</v>
      </c>
      <c r="C163" s="9" t="s">
        <v>38</v>
      </c>
      <c r="D163" s="10">
        <f>Data!D159</f>
        <v>8862</v>
      </c>
      <c r="E163" s="51">
        <f>Data!E159</f>
        <v>189</v>
      </c>
      <c r="F163" s="39">
        <f>VLOOKUP(Revenue[[#This Row],[Product]],products[#All],2,FALSE)</f>
        <v>4.97</v>
      </c>
      <c r="G163" s="12">
        <f>Revenue[[#This Row],[Amount]]/Revenue[[#This Row],[Units]]</f>
        <v>46.888888888888886</v>
      </c>
      <c r="H163" s="12">
        <f>Revenue[[#This Row],[Units]]*Revenue[[#This Row],[Cost Per Unit]]</f>
        <v>939.32999999999993</v>
      </c>
      <c r="I163" s="26">
        <f>Revenue[[#This Row],[Amount]]-Revenue[[#This Row],[Total Cost]]</f>
        <v>7922.67</v>
      </c>
    </row>
    <row r="164" spans="1:9" x14ac:dyDescent="0.25">
      <c r="A164" s="9" t="s">
        <v>16</v>
      </c>
      <c r="B164" s="9" t="s">
        <v>6</v>
      </c>
      <c r="C164" s="9" t="s">
        <v>40</v>
      </c>
      <c r="D164" s="10">
        <f>Data!D160</f>
        <v>3556</v>
      </c>
      <c r="E164" s="51">
        <f>Data!E160</f>
        <v>459</v>
      </c>
      <c r="F164" s="39">
        <f>VLOOKUP(Revenue[[#This Row],[Product]],products[#All],2,FALSE)</f>
        <v>10.38</v>
      </c>
      <c r="G164" s="12">
        <f>Revenue[[#This Row],[Amount]]/Revenue[[#This Row],[Units]]</f>
        <v>7.7472766884531588</v>
      </c>
      <c r="H164" s="12">
        <f>Revenue[[#This Row],[Units]]*Revenue[[#This Row],[Cost Per Unit]]</f>
        <v>4764.42</v>
      </c>
      <c r="I164" s="26">
        <f>Revenue[[#This Row],[Amount]]-Revenue[[#This Row],[Total Cost]]</f>
        <v>-1208.42</v>
      </c>
    </row>
    <row r="165" spans="1:9" x14ac:dyDescent="0.25">
      <c r="A165" s="9" t="s">
        <v>25</v>
      </c>
      <c r="B165" s="9" t="s">
        <v>30</v>
      </c>
      <c r="C165" s="9" t="s">
        <v>37</v>
      </c>
      <c r="D165" s="10">
        <f>Data!D161</f>
        <v>7280</v>
      </c>
      <c r="E165" s="51">
        <f>Data!E161</f>
        <v>201</v>
      </c>
      <c r="F165" s="39">
        <f>VLOOKUP(Revenue[[#This Row],[Product]],products[#All],2,FALSE)</f>
        <v>11.73</v>
      </c>
      <c r="G165" s="12">
        <f>Revenue[[#This Row],[Amount]]/Revenue[[#This Row],[Units]]</f>
        <v>36.218905472636813</v>
      </c>
      <c r="H165" s="12">
        <f>Revenue[[#This Row],[Units]]*Revenue[[#This Row],[Cost Per Unit]]</f>
        <v>2357.73</v>
      </c>
      <c r="I165" s="26">
        <f>Revenue[[#This Row],[Amount]]-Revenue[[#This Row],[Total Cost]]</f>
        <v>4922.2700000000004</v>
      </c>
    </row>
    <row r="166" spans="1:9" x14ac:dyDescent="0.25">
      <c r="A166" s="9" t="s">
        <v>16</v>
      </c>
      <c r="B166" s="9" t="s">
        <v>30</v>
      </c>
      <c r="C166" s="9" t="s">
        <v>7</v>
      </c>
      <c r="D166" s="10">
        <f>Data!D162</f>
        <v>3402</v>
      </c>
      <c r="E166" s="51">
        <f>Data!E162</f>
        <v>366</v>
      </c>
      <c r="F166" s="39">
        <f>VLOOKUP(Revenue[[#This Row],[Product]],products[#All],2,FALSE)</f>
        <v>14.49</v>
      </c>
      <c r="G166" s="12">
        <f>Revenue[[#This Row],[Amount]]/Revenue[[#This Row],[Units]]</f>
        <v>9.2950819672131146</v>
      </c>
      <c r="H166" s="12">
        <f>Revenue[[#This Row],[Units]]*Revenue[[#This Row],[Cost Per Unit]]</f>
        <v>5303.34</v>
      </c>
      <c r="I166" s="26">
        <f>Revenue[[#This Row],[Amount]]-Revenue[[#This Row],[Total Cost]]</f>
        <v>-1901.3400000000001</v>
      </c>
    </row>
    <row r="167" spans="1:9" x14ac:dyDescent="0.25">
      <c r="A167" s="9" t="s">
        <v>27</v>
      </c>
      <c r="B167" s="9" t="s">
        <v>6</v>
      </c>
      <c r="C167" s="9" t="s">
        <v>32</v>
      </c>
      <c r="D167" s="10">
        <f>Data!D163</f>
        <v>4592</v>
      </c>
      <c r="E167" s="51">
        <f>Data!E163</f>
        <v>324</v>
      </c>
      <c r="F167" s="39">
        <f>VLOOKUP(Revenue[[#This Row],[Product]],products[#All],2,FALSE)</f>
        <v>7.16</v>
      </c>
      <c r="G167" s="12">
        <f>Revenue[[#This Row],[Amount]]/Revenue[[#This Row],[Units]]</f>
        <v>14.17283950617284</v>
      </c>
      <c r="H167" s="12">
        <f>Revenue[[#This Row],[Units]]*Revenue[[#This Row],[Cost Per Unit]]</f>
        <v>2319.84</v>
      </c>
      <c r="I167" s="26">
        <f>Revenue[[#This Row],[Amount]]-Revenue[[#This Row],[Total Cost]]</f>
        <v>2272.16</v>
      </c>
    </row>
    <row r="168" spans="1:9" x14ac:dyDescent="0.25">
      <c r="A168" s="9" t="s">
        <v>11</v>
      </c>
      <c r="B168" s="9" t="s">
        <v>9</v>
      </c>
      <c r="C168" s="9" t="s">
        <v>37</v>
      </c>
      <c r="D168" s="10">
        <f>Data!D164</f>
        <v>7833</v>
      </c>
      <c r="E168" s="51">
        <f>Data!E164</f>
        <v>243</v>
      </c>
      <c r="F168" s="39">
        <f>VLOOKUP(Revenue[[#This Row],[Product]],products[#All],2,FALSE)</f>
        <v>11.73</v>
      </c>
      <c r="G168" s="12">
        <f>Revenue[[#This Row],[Amount]]/Revenue[[#This Row],[Units]]</f>
        <v>32.23456790123457</v>
      </c>
      <c r="H168" s="12">
        <f>Revenue[[#This Row],[Units]]*Revenue[[#This Row],[Cost Per Unit]]</f>
        <v>2850.3900000000003</v>
      </c>
      <c r="I168" s="26">
        <f>Revenue[[#This Row],[Amount]]-Revenue[[#This Row],[Total Cost]]</f>
        <v>4982.6099999999997</v>
      </c>
    </row>
    <row r="169" spans="1:9" x14ac:dyDescent="0.25">
      <c r="A169" s="9" t="s">
        <v>26</v>
      </c>
      <c r="B169" s="9" t="s">
        <v>17</v>
      </c>
      <c r="C169" s="9" t="s">
        <v>41</v>
      </c>
      <c r="D169" s="10">
        <f>Data!D165</f>
        <v>7651</v>
      </c>
      <c r="E169" s="51">
        <f>Data!E165</f>
        <v>213</v>
      </c>
      <c r="F169" s="39">
        <f>VLOOKUP(Revenue[[#This Row],[Product]],products[#All],2,FALSE)</f>
        <v>9</v>
      </c>
      <c r="G169" s="12">
        <f>Revenue[[#This Row],[Amount]]/Revenue[[#This Row],[Units]]</f>
        <v>35.920187793427232</v>
      </c>
      <c r="H169" s="12">
        <f>Revenue[[#This Row],[Units]]*Revenue[[#This Row],[Cost Per Unit]]</f>
        <v>1917</v>
      </c>
      <c r="I169" s="26">
        <f>Revenue[[#This Row],[Amount]]-Revenue[[#This Row],[Total Cost]]</f>
        <v>5734</v>
      </c>
    </row>
    <row r="170" spans="1:9" x14ac:dyDescent="0.25">
      <c r="A170" s="9" t="s">
        <v>5</v>
      </c>
      <c r="B170" s="9" t="s">
        <v>9</v>
      </c>
      <c r="C170" s="9" t="s">
        <v>7</v>
      </c>
      <c r="D170" s="10">
        <f>Data!D166</f>
        <v>2275</v>
      </c>
      <c r="E170" s="51">
        <f>Data!E166</f>
        <v>447</v>
      </c>
      <c r="F170" s="39">
        <f>VLOOKUP(Revenue[[#This Row],[Product]],products[#All],2,FALSE)</f>
        <v>14.49</v>
      </c>
      <c r="G170" s="12">
        <f>Revenue[[#This Row],[Amount]]/Revenue[[#This Row],[Units]]</f>
        <v>5.089485458612975</v>
      </c>
      <c r="H170" s="12">
        <f>Revenue[[#This Row],[Units]]*Revenue[[#This Row],[Cost Per Unit]]</f>
        <v>6477.03</v>
      </c>
      <c r="I170" s="26">
        <f>Revenue[[#This Row],[Amount]]-Revenue[[#This Row],[Total Cost]]</f>
        <v>-4202.03</v>
      </c>
    </row>
    <row r="171" spans="1:9" x14ac:dyDescent="0.25">
      <c r="A171" s="9" t="s">
        <v>5</v>
      </c>
      <c r="B171" s="9" t="s">
        <v>20</v>
      </c>
      <c r="C171" s="9" t="s">
        <v>31</v>
      </c>
      <c r="D171" s="10">
        <f>Data!D167</f>
        <v>5670</v>
      </c>
      <c r="E171" s="51">
        <f>Data!E167</f>
        <v>297</v>
      </c>
      <c r="F171" s="39">
        <f>VLOOKUP(Revenue[[#This Row],[Product]],products[#All],2,FALSE)</f>
        <v>9.33</v>
      </c>
      <c r="G171" s="12">
        <f>Revenue[[#This Row],[Amount]]/Revenue[[#This Row],[Units]]</f>
        <v>19.09090909090909</v>
      </c>
      <c r="H171" s="12">
        <f>Revenue[[#This Row],[Units]]*Revenue[[#This Row],[Cost Per Unit]]</f>
        <v>2771.01</v>
      </c>
      <c r="I171" s="26">
        <f>Revenue[[#This Row],[Amount]]-Revenue[[#This Row],[Total Cost]]</f>
        <v>2898.99</v>
      </c>
    </row>
    <row r="172" spans="1:9" x14ac:dyDescent="0.25">
      <c r="A172" s="9" t="s">
        <v>23</v>
      </c>
      <c r="B172" s="9" t="s">
        <v>9</v>
      </c>
      <c r="C172" s="9" t="s">
        <v>29</v>
      </c>
      <c r="D172" s="10">
        <f>Data!D168</f>
        <v>2135</v>
      </c>
      <c r="E172" s="51">
        <f>Data!E168</f>
        <v>27</v>
      </c>
      <c r="F172" s="39">
        <f>VLOOKUP(Revenue[[#This Row],[Product]],products[#All],2,FALSE)</f>
        <v>8.7899999999999991</v>
      </c>
      <c r="G172" s="12">
        <f>Revenue[[#This Row],[Amount]]/Revenue[[#This Row],[Units]]</f>
        <v>79.074074074074076</v>
      </c>
      <c r="H172" s="12">
        <f>Revenue[[#This Row],[Units]]*Revenue[[#This Row],[Cost Per Unit]]</f>
        <v>237.32999999999998</v>
      </c>
      <c r="I172" s="26">
        <f>Revenue[[#This Row],[Amount]]-Revenue[[#This Row],[Total Cost]]</f>
        <v>1897.67</v>
      </c>
    </row>
    <row r="173" spans="1:9" x14ac:dyDescent="0.25">
      <c r="A173" s="9" t="s">
        <v>5</v>
      </c>
      <c r="B173" s="9" t="s">
        <v>30</v>
      </c>
      <c r="C173" s="9" t="s">
        <v>34</v>
      </c>
      <c r="D173" s="10">
        <f>Data!D169</f>
        <v>2779</v>
      </c>
      <c r="E173" s="51">
        <f>Data!E169</f>
        <v>75</v>
      </c>
      <c r="F173" s="39">
        <f>VLOOKUP(Revenue[[#This Row],[Product]],products[#All],2,FALSE)</f>
        <v>6.49</v>
      </c>
      <c r="G173" s="12">
        <f>Revenue[[#This Row],[Amount]]/Revenue[[#This Row],[Units]]</f>
        <v>37.053333333333335</v>
      </c>
      <c r="H173" s="12">
        <f>Revenue[[#This Row],[Units]]*Revenue[[#This Row],[Cost Per Unit]]</f>
        <v>486.75</v>
      </c>
      <c r="I173" s="26">
        <f>Revenue[[#This Row],[Amount]]-Revenue[[#This Row],[Total Cost]]</f>
        <v>2292.25</v>
      </c>
    </row>
    <row r="174" spans="1:9" x14ac:dyDescent="0.25">
      <c r="A174" s="9" t="s">
        <v>35</v>
      </c>
      <c r="B174" s="9" t="s">
        <v>17</v>
      </c>
      <c r="C174" s="9" t="s">
        <v>19</v>
      </c>
      <c r="D174" s="10">
        <f>Data!D170</f>
        <v>12950</v>
      </c>
      <c r="E174" s="51">
        <f>Data!E170</f>
        <v>30</v>
      </c>
      <c r="F174" s="39">
        <f>VLOOKUP(Revenue[[#This Row],[Product]],products[#All],2,FALSE)</f>
        <v>12.37</v>
      </c>
      <c r="G174" s="12">
        <f>Revenue[[#This Row],[Amount]]/Revenue[[#This Row],[Units]]</f>
        <v>431.66666666666669</v>
      </c>
      <c r="H174" s="12">
        <f>Revenue[[#This Row],[Units]]*Revenue[[#This Row],[Cost Per Unit]]</f>
        <v>371.09999999999997</v>
      </c>
      <c r="I174" s="26">
        <f>Revenue[[#This Row],[Amount]]-Revenue[[#This Row],[Total Cost]]</f>
        <v>12578.9</v>
      </c>
    </row>
    <row r="175" spans="1:9" x14ac:dyDescent="0.25">
      <c r="A175" s="9" t="s">
        <v>23</v>
      </c>
      <c r="B175" s="9" t="s">
        <v>14</v>
      </c>
      <c r="C175" s="9" t="s">
        <v>15</v>
      </c>
      <c r="D175" s="10">
        <f>Data!D171</f>
        <v>2646</v>
      </c>
      <c r="E175" s="51">
        <f>Data!E171</f>
        <v>177</v>
      </c>
      <c r="F175" s="39">
        <f>VLOOKUP(Revenue[[#This Row],[Product]],products[#All],2,FALSE)</f>
        <v>6.47</v>
      </c>
      <c r="G175" s="12">
        <f>Revenue[[#This Row],[Amount]]/Revenue[[#This Row],[Units]]</f>
        <v>14.949152542372881</v>
      </c>
      <c r="H175" s="12">
        <f>Revenue[[#This Row],[Units]]*Revenue[[#This Row],[Cost Per Unit]]</f>
        <v>1145.19</v>
      </c>
      <c r="I175" s="26">
        <f>Revenue[[#This Row],[Amount]]-Revenue[[#This Row],[Total Cost]]</f>
        <v>1500.81</v>
      </c>
    </row>
    <row r="176" spans="1:9" x14ac:dyDescent="0.25">
      <c r="A176" s="9" t="s">
        <v>5</v>
      </c>
      <c r="B176" s="9" t="s">
        <v>30</v>
      </c>
      <c r="C176" s="9" t="s">
        <v>19</v>
      </c>
      <c r="D176" s="10">
        <f>Data!D172</f>
        <v>3794</v>
      </c>
      <c r="E176" s="51">
        <f>Data!E172</f>
        <v>159</v>
      </c>
      <c r="F176" s="39">
        <f>VLOOKUP(Revenue[[#This Row],[Product]],products[#All],2,FALSE)</f>
        <v>12.37</v>
      </c>
      <c r="G176" s="12">
        <f>Revenue[[#This Row],[Amount]]/Revenue[[#This Row],[Units]]</f>
        <v>23.861635220125788</v>
      </c>
      <c r="H176" s="12">
        <f>Revenue[[#This Row],[Units]]*Revenue[[#This Row],[Cost Per Unit]]</f>
        <v>1966.83</v>
      </c>
      <c r="I176" s="26">
        <f>Revenue[[#This Row],[Amount]]-Revenue[[#This Row],[Total Cost]]</f>
        <v>1827.17</v>
      </c>
    </row>
    <row r="177" spans="1:9" x14ac:dyDescent="0.25">
      <c r="A177" s="9" t="s">
        <v>27</v>
      </c>
      <c r="B177" s="9" t="s">
        <v>9</v>
      </c>
      <c r="C177" s="9" t="s">
        <v>19</v>
      </c>
      <c r="D177" s="10">
        <f>Data!D173</f>
        <v>819</v>
      </c>
      <c r="E177" s="51">
        <f>Data!E173</f>
        <v>306</v>
      </c>
      <c r="F177" s="39">
        <f>VLOOKUP(Revenue[[#This Row],[Product]],products[#All],2,FALSE)</f>
        <v>12.37</v>
      </c>
      <c r="G177" s="12">
        <f>Revenue[[#This Row],[Amount]]/Revenue[[#This Row],[Units]]</f>
        <v>2.6764705882352939</v>
      </c>
      <c r="H177" s="12">
        <f>Revenue[[#This Row],[Units]]*Revenue[[#This Row],[Cost Per Unit]]</f>
        <v>3785.22</v>
      </c>
      <c r="I177" s="26">
        <f>Revenue[[#This Row],[Amount]]-Revenue[[#This Row],[Total Cost]]</f>
        <v>-2966.22</v>
      </c>
    </row>
    <row r="178" spans="1:9" x14ac:dyDescent="0.25">
      <c r="A178" s="9" t="s">
        <v>27</v>
      </c>
      <c r="B178" s="9" t="s">
        <v>30</v>
      </c>
      <c r="C178" s="9" t="s">
        <v>33</v>
      </c>
      <c r="D178" s="10">
        <f>Data!D174</f>
        <v>2583</v>
      </c>
      <c r="E178" s="51">
        <f>Data!E174</f>
        <v>18</v>
      </c>
      <c r="F178" s="39">
        <f>VLOOKUP(Revenue[[#This Row],[Product]],products[#All],2,FALSE)</f>
        <v>10.62</v>
      </c>
      <c r="G178" s="12">
        <f>Revenue[[#This Row],[Amount]]/Revenue[[#This Row],[Units]]</f>
        <v>143.5</v>
      </c>
      <c r="H178" s="12">
        <f>Revenue[[#This Row],[Units]]*Revenue[[#This Row],[Cost Per Unit]]</f>
        <v>191.16</v>
      </c>
      <c r="I178" s="26">
        <f>Revenue[[#This Row],[Amount]]-Revenue[[#This Row],[Total Cost]]</f>
        <v>2391.84</v>
      </c>
    </row>
    <row r="179" spans="1:9" x14ac:dyDescent="0.25">
      <c r="A179" s="9" t="s">
        <v>23</v>
      </c>
      <c r="B179" s="9" t="s">
        <v>9</v>
      </c>
      <c r="C179" s="9" t="s">
        <v>36</v>
      </c>
      <c r="D179" s="10">
        <f>Data!D175</f>
        <v>4585</v>
      </c>
      <c r="E179" s="51">
        <f>Data!E175</f>
        <v>240</v>
      </c>
      <c r="F179" s="39">
        <f>VLOOKUP(Revenue[[#This Row],[Product]],products[#All],2,FALSE)</f>
        <v>7.64</v>
      </c>
      <c r="G179" s="12">
        <f>Revenue[[#This Row],[Amount]]/Revenue[[#This Row],[Units]]</f>
        <v>19.104166666666668</v>
      </c>
      <c r="H179" s="12">
        <f>Revenue[[#This Row],[Units]]*Revenue[[#This Row],[Cost Per Unit]]</f>
        <v>1833.6</v>
      </c>
      <c r="I179" s="26">
        <f>Revenue[[#This Row],[Amount]]-Revenue[[#This Row],[Total Cost]]</f>
        <v>2751.4</v>
      </c>
    </row>
    <row r="180" spans="1:9" x14ac:dyDescent="0.25">
      <c r="A180" s="9" t="s">
        <v>25</v>
      </c>
      <c r="B180" s="9" t="s">
        <v>30</v>
      </c>
      <c r="C180" s="9" t="s">
        <v>19</v>
      </c>
      <c r="D180" s="10">
        <f>Data!D176</f>
        <v>1652</v>
      </c>
      <c r="E180" s="51">
        <f>Data!E176</f>
        <v>93</v>
      </c>
      <c r="F180" s="39">
        <f>VLOOKUP(Revenue[[#This Row],[Product]],products[#All],2,FALSE)</f>
        <v>12.37</v>
      </c>
      <c r="G180" s="12">
        <f>Revenue[[#This Row],[Amount]]/Revenue[[#This Row],[Units]]</f>
        <v>17.763440860215052</v>
      </c>
      <c r="H180" s="12">
        <f>Revenue[[#This Row],[Units]]*Revenue[[#This Row],[Cost Per Unit]]</f>
        <v>1150.4099999999999</v>
      </c>
      <c r="I180" s="26">
        <f>Revenue[[#This Row],[Amount]]-Revenue[[#This Row],[Total Cost]]</f>
        <v>501.59000000000015</v>
      </c>
    </row>
    <row r="181" spans="1:9" x14ac:dyDescent="0.25">
      <c r="A181" s="9" t="s">
        <v>35</v>
      </c>
      <c r="B181" s="9" t="s">
        <v>30</v>
      </c>
      <c r="C181" s="9" t="s">
        <v>42</v>
      </c>
      <c r="D181" s="10">
        <f>Data!D177</f>
        <v>4991</v>
      </c>
      <c r="E181" s="51">
        <f>Data!E177</f>
        <v>9</v>
      </c>
      <c r="F181" s="39">
        <f>VLOOKUP(Revenue[[#This Row],[Product]],products[#All],2,FALSE)</f>
        <v>5.6</v>
      </c>
      <c r="G181" s="12">
        <f>Revenue[[#This Row],[Amount]]/Revenue[[#This Row],[Units]]</f>
        <v>554.55555555555554</v>
      </c>
      <c r="H181" s="12">
        <f>Revenue[[#This Row],[Units]]*Revenue[[#This Row],[Cost Per Unit]]</f>
        <v>50.4</v>
      </c>
      <c r="I181" s="26">
        <f>Revenue[[#This Row],[Amount]]-Revenue[[#This Row],[Total Cost]]</f>
        <v>4940.6000000000004</v>
      </c>
    </row>
    <row r="182" spans="1:9" x14ac:dyDescent="0.25">
      <c r="A182" s="9" t="s">
        <v>8</v>
      </c>
      <c r="B182" s="9" t="s">
        <v>30</v>
      </c>
      <c r="C182" s="9" t="s">
        <v>29</v>
      </c>
      <c r="D182" s="10">
        <f>Data!D178</f>
        <v>2009</v>
      </c>
      <c r="E182" s="51">
        <f>Data!E178</f>
        <v>219</v>
      </c>
      <c r="F182" s="39">
        <f>VLOOKUP(Revenue[[#This Row],[Product]],products[#All],2,FALSE)</f>
        <v>8.7899999999999991</v>
      </c>
      <c r="G182" s="12">
        <f>Revenue[[#This Row],[Amount]]/Revenue[[#This Row],[Units]]</f>
        <v>9.173515981735159</v>
      </c>
      <c r="H182" s="12">
        <f>Revenue[[#This Row],[Units]]*Revenue[[#This Row],[Cost Per Unit]]</f>
        <v>1925.0099999999998</v>
      </c>
      <c r="I182" s="26">
        <f>Revenue[[#This Row],[Amount]]-Revenue[[#This Row],[Total Cost]]</f>
        <v>83.990000000000236</v>
      </c>
    </row>
    <row r="183" spans="1:9" x14ac:dyDescent="0.25">
      <c r="A183" s="9" t="s">
        <v>26</v>
      </c>
      <c r="B183" s="9" t="s">
        <v>17</v>
      </c>
      <c r="C183" s="9" t="s">
        <v>22</v>
      </c>
      <c r="D183" s="10">
        <f>Data!D179</f>
        <v>1568</v>
      </c>
      <c r="E183" s="51">
        <f>Data!E179</f>
        <v>141</v>
      </c>
      <c r="F183" s="39">
        <f>VLOOKUP(Revenue[[#This Row],[Product]],products[#All],2,FALSE)</f>
        <v>9.77</v>
      </c>
      <c r="G183" s="12">
        <f>Revenue[[#This Row],[Amount]]/Revenue[[#This Row],[Units]]</f>
        <v>11.120567375886525</v>
      </c>
      <c r="H183" s="12">
        <f>Revenue[[#This Row],[Units]]*Revenue[[#This Row],[Cost Per Unit]]</f>
        <v>1377.57</v>
      </c>
      <c r="I183" s="26">
        <f>Revenue[[#This Row],[Amount]]-Revenue[[#This Row],[Total Cost]]</f>
        <v>190.43000000000006</v>
      </c>
    </row>
    <row r="184" spans="1:9" x14ac:dyDescent="0.25">
      <c r="A184" s="9" t="s">
        <v>13</v>
      </c>
      <c r="B184" s="9" t="s">
        <v>6</v>
      </c>
      <c r="C184" s="9" t="s">
        <v>33</v>
      </c>
      <c r="D184" s="10">
        <f>Data!D180</f>
        <v>3388</v>
      </c>
      <c r="E184" s="51">
        <f>Data!E180</f>
        <v>123</v>
      </c>
      <c r="F184" s="39">
        <f>VLOOKUP(Revenue[[#This Row],[Product]],products[#All],2,FALSE)</f>
        <v>10.62</v>
      </c>
      <c r="G184" s="12">
        <f>Revenue[[#This Row],[Amount]]/Revenue[[#This Row],[Units]]</f>
        <v>27.54471544715447</v>
      </c>
      <c r="H184" s="12">
        <f>Revenue[[#This Row],[Units]]*Revenue[[#This Row],[Cost Per Unit]]</f>
        <v>1306.26</v>
      </c>
      <c r="I184" s="26">
        <f>Revenue[[#This Row],[Amount]]-Revenue[[#This Row],[Total Cost]]</f>
        <v>2081.7399999999998</v>
      </c>
    </row>
    <row r="185" spans="1:9" x14ac:dyDescent="0.25">
      <c r="A185" s="9" t="s">
        <v>5</v>
      </c>
      <c r="B185" s="9" t="s">
        <v>20</v>
      </c>
      <c r="C185" s="9" t="s">
        <v>38</v>
      </c>
      <c r="D185" s="10">
        <f>Data!D181</f>
        <v>623</v>
      </c>
      <c r="E185" s="51">
        <f>Data!E181</f>
        <v>51</v>
      </c>
      <c r="F185" s="39">
        <f>VLOOKUP(Revenue[[#This Row],[Product]],products[#All],2,FALSE)</f>
        <v>4.97</v>
      </c>
      <c r="G185" s="12">
        <f>Revenue[[#This Row],[Amount]]/Revenue[[#This Row],[Units]]</f>
        <v>12.215686274509803</v>
      </c>
      <c r="H185" s="12">
        <f>Revenue[[#This Row],[Units]]*Revenue[[#This Row],[Cost Per Unit]]</f>
        <v>253.47</v>
      </c>
      <c r="I185" s="26">
        <f>Revenue[[#This Row],[Amount]]-Revenue[[#This Row],[Total Cost]]</f>
        <v>369.53</v>
      </c>
    </row>
    <row r="186" spans="1:9" x14ac:dyDescent="0.25">
      <c r="A186" s="9" t="s">
        <v>16</v>
      </c>
      <c r="B186" s="9" t="s">
        <v>14</v>
      </c>
      <c r="C186" s="9" t="s">
        <v>12</v>
      </c>
      <c r="D186" s="10">
        <f>Data!D182</f>
        <v>10073</v>
      </c>
      <c r="E186" s="51">
        <f>Data!E182</f>
        <v>120</v>
      </c>
      <c r="F186" s="39">
        <f>VLOOKUP(Revenue[[#This Row],[Product]],products[#All],2,FALSE)</f>
        <v>11.88</v>
      </c>
      <c r="G186" s="12">
        <f>Revenue[[#This Row],[Amount]]/Revenue[[#This Row],[Units]]</f>
        <v>83.941666666666663</v>
      </c>
      <c r="H186" s="12">
        <f>Revenue[[#This Row],[Units]]*Revenue[[#This Row],[Cost Per Unit]]</f>
        <v>1425.6000000000001</v>
      </c>
      <c r="I186" s="26">
        <f>Revenue[[#This Row],[Amount]]-Revenue[[#This Row],[Total Cost]]</f>
        <v>8647.4</v>
      </c>
    </row>
    <row r="187" spans="1:9" x14ac:dyDescent="0.25">
      <c r="A187" s="9" t="s">
        <v>8</v>
      </c>
      <c r="B187" s="9" t="s">
        <v>17</v>
      </c>
      <c r="C187" s="9" t="s">
        <v>42</v>
      </c>
      <c r="D187" s="10">
        <f>Data!D183</f>
        <v>1561</v>
      </c>
      <c r="E187" s="51">
        <f>Data!E183</f>
        <v>27</v>
      </c>
      <c r="F187" s="39">
        <f>VLOOKUP(Revenue[[#This Row],[Product]],products[#All],2,FALSE)</f>
        <v>5.6</v>
      </c>
      <c r="G187" s="12">
        <f>Revenue[[#This Row],[Amount]]/Revenue[[#This Row],[Units]]</f>
        <v>57.814814814814817</v>
      </c>
      <c r="H187" s="12">
        <f>Revenue[[#This Row],[Units]]*Revenue[[#This Row],[Cost Per Unit]]</f>
        <v>151.19999999999999</v>
      </c>
      <c r="I187" s="26">
        <f>Revenue[[#This Row],[Amount]]-Revenue[[#This Row],[Total Cost]]</f>
        <v>1409.8</v>
      </c>
    </row>
    <row r="188" spans="1:9" x14ac:dyDescent="0.25">
      <c r="A188" s="9" t="s">
        <v>11</v>
      </c>
      <c r="B188" s="9" t="s">
        <v>14</v>
      </c>
      <c r="C188" s="9" t="s">
        <v>39</v>
      </c>
      <c r="D188" s="10">
        <f>Data!D184</f>
        <v>11522</v>
      </c>
      <c r="E188" s="51">
        <f>Data!E184</f>
        <v>204</v>
      </c>
      <c r="F188" s="39">
        <f>VLOOKUP(Revenue[[#This Row],[Product]],products[#All],2,FALSE)</f>
        <v>16.73</v>
      </c>
      <c r="G188" s="12">
        <f>Revenue[[#This Row],[Amount]]/Revenue[[#This Row],[Units]]</f>
        <v>56.480392156862742</v>
      </c>
      <c r="H188" s="12">
        <f>Revenue[[#This Row],[Units]]*Revenue[[#This Row],[Cost Per Unit]]</f>
        <v>3412.92</v>
      </c>
      <c r="I188" s="26">
        <f>Revenue[[#This Row],[Amount]]-Revenue[[#This Row],[Total Cost]]</f>
        <v>8109.08</v>
      </c>
    </row>
    <row r="189" spans="1:9" x14ac:dyDescent="0.25">
      <c r="A189" s="9" t="s">
        <v>16</v>
      </c>
      <c r="B189" s="9" t="s">
        <v>20</v>
      </c>
      <c r="C189" s="9" t="s">
        <v>31</v>
      </c>
      <c r="D189" s="10">
        <f>Data!D185</f>
        <v>2317</v>
      </c>
      <c r="E189" s="51">
        <f>Data!E185</f>
        <v>123</v>
      </c>
      <c r="F189" s="39">
        <f>VLOOKUP(Revenue[[#This Row],[Product]],products[#All],2,FALSE)</f>
        <v>9.33</v>
      </c>
      <c r="G189" s="12">
        <f>Revenue[[#This Row],[Amount]]/Revenue[[#This Row],[Units]]</f>
        <v>18.837398373983739</v>
      </c>
      <c r="H189" s="12">
        <f>Revenue[[#This Row],[Units]]*Revenue[[#This Row],[Cost Per Unit]]</f>
        <v>1147.5899999999999</v>
      </c>
      <c r="I189" s="26">
        <f>Revenue[[#This Row],[Amount]]-Revenue[[#This Row],[Total Cost]]</f>
        <v>1169.4100000000001</v>
      </c>
    </row>
    <row r="190" spans="1:9" x14ac:dyDescent="0.25">
      <c r="A190" s="9" t="s">
        <v>35</v>
      </c>
      <c r="B190" s="9" t="s">
        <v>6</v>
      </c>
      <c r="C190" s="9" t="s">
        <v>40</v>
      </c>
      <c r="D190" s="10">
        <f>Data!D186</f>
        <v>3059</v>
      </c>
      <c r="E190" s="51">
        <f>Data!E186</f>
        <v>27</v>
      </c>
      <c r="F190" s="39">
        <f>VLOOKUP(Revenue[[#This Row],[Product]],products[#All],2,FALSE)</f>
        <v>10.38</v>
      </c>
      <c r="G190" s="12">
        <f>Revenue[[#This Row],[Amount]]/Revenue[[#This Row],[Units]]</f>
        <v>113.29629629629629</v>
      </c>
      <c r="H190" s="12">
        <f>Revenue[[#This Row],[Units]]*Revenue[[#This Row],[Cost Per Unit]]</f>
        <v>280.26000000000005</v>
      </c>
      <c r="I190" s="26">
        <f>Revenue[[#This Row],[Amount]]-Revenue[[#This Row],[Total Cost]]</f>
        <v>2778.74</v>
      </c>
    </row>
    <row r="191" spans="1:9" x14ac:dyDescent="0.25">
      <c r="A191" s="9" t="s">
        <v>13</v>
      </c>
      <c r="B191" s="9" t="s">
        <v>6</v>
      </c>
      <c r="C191" s="9" t="s">
        <v>42</v>
      </c>
      <c r="D191" s="10">
        <f>Data!D187</f>
        <v>2324</v>
      </c>
      <c r="E191" s="51">
        <f>Data!E187</f>
        <v>177</v>
      </c>
      <c r="F191" s="39">
        <f>VLOOKUP(Revenue[[#This Row],[Product]],products[#All],2,FALSE)</f>
        <v>5.6</v>
      </c>
      <c r="G191" s="12">
        <f>Revenue[[#This Row],[Amount]]/Revenue[[#This Row],[Units]]</f>
        <v>13.129943502824858</v>
      </c>
      <c r="H191" s="12">
        <f>Revenue[[#This Row],[Units]]*Revenue[[#This Row],[Cost Per Unit]]</f>
        <v>991.19999999999993</v>
      </c>
      <c r="I191" s="26">
        <f>Revenue[[#This Row],[Amount]]-Revenue[[#This Row],[Total Cost]]</f>
        <v>1332.8000000000002</v>
      </c>
    </row>
    <row r="192" spans="1:9" x14ac:dyDescent="0.25">
      <c r="A192" s="9" t="s">
        <v>27</v>
      </c>
      <c r="B192" s="9" t="s">
        <v>17</v>
      </c>
      <c r="C192" s="9" t="s">
        <v>42</v>
      </c>
      <c r="D192" s="10">
        <f>Data!D188</f>
        <v>4956</v>
      </c>
      <c r="E192" s="51">
        <f>Data!E188</f>
        <v>171</v>
      </c>
      <c r="F192" s="39">
        <f>VLOOKUP(Revenue[[#This Row],[Product]],products[#All],2,FALSE)</f>
        <v>5.6</v>
      </c>
      <c r="G192" s="12">
        <f>Revenue[[#This Row],[Amount]]/Revenue[[#This Row],[Units]]</f>
        <v>28.982456140350877</v>
      </c>
      <c r="H192" s="12">
        <f>Revenue[[#This Row],[Units]]*Revenue[[#This Row],[Cost Per Unit]]</f>
        <v>957.59999999999991</v>
      </c>
      <c r="I192" s="26">
        <f>Revenue[[#This Row],[Amount]]-Revenue[[#This Row],[Total Cost]]</f>
        <v>3998.4</v>
      </c>
    </row>
    <row r="193" spans="1:9" x14ac:dyDescent="0.25">
      <c r="A193" s="9" t="s">
        <v>35</v>
      </c>
      <c r="B193" s="9" t="s">
        <v>30</v>
      </c>
      <c r="C193" s="9" t="s">
        <v>36</v>
      </c>
      <c r="D193" s="10">
        <f>Data!D189</f>
        <v>5355</v>
      </c>
      <c r="E193" s="51">
        <f>Data!E189</f>
        <v>204</v>
      </c>
      <c r="F193" s="39">
        <f>VLOOKUP(Revenue[[#This Row],[Product]],products[#All],2,FALSE)</f>
        <v>7.64</v>
      </c>
      <c r="G193" s="12">
        <f>Revenue[[#This Row],[Amount]]/Revenue[[#This Row],[Units]]</f>
        <v>26.25</v>
      </c>
      <c r="H193" s="12">
        <f>Revenue[[#This Row],[Units]]*Revenue[[#This Row],[Cost Per Unit]]</f>
        <v>1558.56</v>
      </c>
      <c r="I193" s="26">
        <f>Revenue[[#This Row],[Amount]]-Revenue[[#This Row],[Total Cost]]</f>
        <v>3796.44</v>
      </c>
    </row>
    <row r="194" spans="1:9" x14ac:dyDescent="0.25">
      <c r="A194" s="9" t="s">
        <v>27</v>
      </c>
      <c r="B194" s="9" t="s">
        <v>30</v>
      </c>
      <c r="C194" s="9" t="s">
        <v>24</v>
      </c>
      <c r="D194" s="10">
        <f>Data!D190</f>
        <v>7259</v>
      </c>
      <c r="E194" s="51">
        <f>Data!E190</f>
        <v>276</v>
      </c>
      <c r="F194" s="39">
        <f>VLOOKUP(Revenue[[#This Row],[Product]],products[#All],2,FALSE)</f>
        <v>11.7</v>
      </c>
      <c r="G194" s="12">
        <f>Revenue[[#This Row],[Amount]]/Revenue[[#This Row],[Units]]</f>
        <v>26.30072463768116</v>
      </c>
      <c r="H194" s="12">
        <f>Revenue[[#This Row],[Units]]*Revenue[[#This Row],[Cost Per Unit]]</f>
        <v>3229.2</v>
      </c>
      <c r="I194" s="26">
        <f>Revenue[[#This Row],[Amount]]-Revenue[[#This Row],[Total Cost]]</f>
        <v>4029.8</v>
      </c>
    </row>
    <row r="195" spans="1:9" x14ac:dyDescent="0.25">
      <c r="A195" s="9" t="s">
        <v>8</v>
      </c>
      <c r="B195" s="9" t="s">
        <v>6</v>
      </c>
      <c r="C195" s="9" t="s">
        <v>42</v>
      </c>
      <c r="D195" s="10">
        <f>Data!D191</f>
        <v>6279</v>
      </c>
      <c r="E195" s="51">
        <f>Data!E191</f>
        <v>45</v>
      </c>
      <c r="F195" s="39">
        <f>VLOOKUP(Revenue[[#This Row],[Product]],products[#All],2,FALSE)</f>
        <v>5.6</v>
      </c>
      <c r="G195" s="12">
        <f>Revenue[[#This Row],[Amount]]/Revenue[[#This Row],[Units]]</f>
        <v>139.53333333333333</v>
      </c>
      <c r="H195" s="12">
        <f>Revenue[[#This Row],[Units]]*Revenue[[#This Row],[Cost Per Unit]]</f>
        <v>251.99999999999997</v>
      </c>
      <c r="I195" s="26">
        <f>Revenue[[#This Row],[Amount]]-Revenue[[#This Row],[Total Cost]]</f>
        <v>6027</v>
      </c>
    </row>
    <row r="196" spans="1:9" x14ac:dyDescent="0.25">
      <c r="A196" s="9" t="s">
        <v>5</v>
      </c>
      <c r="B196" s="9" t="s">
        <v>20</v>
      </c>
      <c r="C196" s="9" t="s">
        <v>32</v>
      </c>
      <c r="D196" s="10">
        <f>Data!D192</f>
        <v>2541</v>
      </c>
      <c r="E196" s="51">
        <f>Data!E192</f>
        <v>45</v>
      </c>
      <c r="F196" s="39">
        <f>VLOOKUP(Revenue[[#This Row],[Product]],products[#All],2,FALSE)</f>
        <v>7.16</v>
      </c>
      <c r="G196" s="12">
        <f>Revenue[[#This Row],[Amount]]/Revenue[[#This Row],[Units]]</f>
        <v>56.466666666666669</v>
      </c>
      <c r="H196" s="12">
        <f>Revenue[[#This Row],[Units]]*Revenue[[#This Row],[Cost Per Unit]]</f>
        <v>322.2</v>
      </c>
      <c r="I196" s="26">
        <f>Revenue[[#This Row],[Amount]]-Revenue[[#This Row],[Total Cost]]</f>
        <v>2218.8000000000002</v>
      </c>
    </row>
    <row r="197" spans="1:9" x14ac:dyDescent="0.25">
      <c r="A197" s="9" t="s">
        <v>16</v>
      </c>
      <c r="B197" s="9" t="s">
        <v>9</v>
      </c>
      <c r="C197" s="9" t="s">
        <v>39</v>
      </c>
      <c r="D197" s="10">
        <f>Data!D193</f>
        <v>3864</v>
      </c>
      <c r="E197" s="51">
        <f>Data!E193</f>
        <v>177</v>
      </c>
      <c r="F197" s="39">
        <f>VLOOKUP(Revenue[[#This Row],[Product]],products[#All],2,FALSE)</f>
        <v>16.73</v>
      </c>
      <c r="G197" s="12">
        <f>Revenue[[#This Row],[Amount]]/Revenue[[#This Row],[Units]]</f>
        <v>21.83050847457627</v>
      </c>
      <c r="H197" s="12">
        <f>Revenue[[#This Row],[Units]]*Revenue[[#This Row],[Cost Per Unit]]</f>
        <v>2961.21</v>
      </c>
      <c r="I197" s="26">
        <f>Revenue[[#This Row],[Amount]]-Revenue[[#This Row],[Total Cost]]</f>
        <v>902.79</v>
      </c>
    </row>
    <row r="198" spans="1:9" x14ac:dyDescent="0.25">
      <c r="A198" s="9" t="s">
        <v>25</v>
      </c>
      <c r="B198" s="9" t="s">
        <v>14</v>
      </c>
      <c r="C198" s="9" t="s">
        <v>31</v>
      </c>
      <c r="D198" s="10">
        <f>Data!D194</f>
        <v>6146</v>
      </c>
      <c r="E198" s="51">
        <f>Data!E194</f>
        <v>63</v>
      </c>
      <c r="F198" s="39">
        <f>VLOOKUP(Revenue[[#This Row],[Product]],products[#All],2,FALSE)</f>
        <v>9.33</v>
      </c>
      <c r="G198" s="12">
        <f>Revenue[[#This Row],[Amount]]/Revenue[[#This Row],[Units]]</f>
        <v>97.555555555555557</v>
      </c>
      <c r="H198" s="12">
        <f>Revenue[[#This Row],[Units]]*Revenue[[#This Row],[Cost Per Unit]]</f>
        <v>587.79</v>
      </c>
      <c r="I198" s="26">
        <f>Revenue[[#This Row],[Amount]]-Revenue[[#This Row],[Total Cost]]</f>
        <v>5558.21</v>
      </c>
    </row>
    <row r="199" spans="1:9" x14ac:dyDescent="0.25">
      <c r="A199" s="9" t="s">
        <v>11</v>
      </c>
      <c r="B199" s="9" t="s">
        <v>17</v>
      </c>
      <c r="C199" s="9" t="s">
        <v>15</v>
      </c>
      <c r="D199" s="10">
        <f>Data!D195</f>
        <v>2639</v>
      </c>
      <c r="E199" s="51">
        <f>Data!E195</f>
        <v>204</v>
      </c>
      <c r="F199" s="39">
        <f>VLOOKUP(Revenue[[#This Row],[Product]],products[#All],2,FALSE)</f>
        <v>6.47</v>
      </c>
      <c r="G199" s="12">
        <f>Revenue[[#This Row],[Amount]]/Revenue[[#This Row],[Units]]</f>
        <v>12.936274509803921</v>
      </c>
      <c r="H199" s="12">
        <f>Revenue[[#This Row],[Units]]*Revenue[[#This Row],[Cost Per Unit]]</f>
        <v>1319.8799999999999</v>
      </c>
      <c r="I199" s="26">
        <f>Revenue[[#This Row],[Amount]]-Revenue[[#This Row],[Total Cost]]</f>
        <v>1319.1200000000001</v>
      </c>
    </row>
    <row r="200" spans="1:9" x14ac:dyDescent="0.25">
      <c r="A200" s="9" t="s">
        <v>8</v>
      </c>
      <c r="B200" s="9" t="s">
        <v>6</v>
      </c>
      <c r="C200" s="9" t="s">
        <v>22</v>
      </c>
      <c r="D200" s="10">
        <f>Data!D196</f>
        <v>1890</v>
      </c>
      <c r="E200" s="51">
        <f>Data!E196</f>
        <v>195</v>
      </c>
      <c r="F200" s="39">
        <f>VLOOKUP(Revenue[[#This Row],[Product]],products[#All],2,FALSE)</f>
        <v>9.77</v>
      </c>
      <c r="G200" s="12">
        <f>Revenue[[#This Row],[Amount]]/Revenue[[#This Row],[Units]]</f>
        <v>9.6923076923076916</v>
      </c>
      <c r="H200" s="12">
        <f>Revenue[[#This Row],[Units]]*Revenue[[#This Row],[Cost Per Unit]]</f>
        <v>1905.1499999999999</v>
      </c>
      <c r="I200" s="26">
        <f>Revenue[[#This Row],[Amount]]-Revenue[[#This Row],[Total Cost]]</f>
        <v>-15.149999999999864</v>
      </c>
    </row>
    <row r="201" spans="1:9" x14ac:dyDescent="0.25">
      <c r="A201" s="9" t="s">
        <v>23</v>
      </c>
      <c r="B201" s="9" t="s">
        <v>30</v>
      </c>
      <c r="C201" s="9" t="s">
        <v>24</v>
      </c>
      <c r="D201" s="10">
        <f>Data!D197</f>
        <v>1932</v>
      </c>
      <c r="E201" s="51">
        <f>Data!E197</f>
        <v>369</v>
      </c>
      <c r="F201" s="39">
        <f>VLOOKUP(Revenue[[#This Row],[Product]],products[#All],2,FALSE)</f>
        <v>11.7</v>
      </c>
      <c r="G201" s="12">
        <f>Revenue[[#This Row],[Amount]]/Revenue[[#This Row],[Units]]</f>
        <v>5.2357723577235769</v>
      </c>
      <c r="H201" s="12">
        <f>Revenue[[#This Row],[Units]]*Revenue[[#This Row],[Cost Per Unit]]</f>
        <v>4317.3</v>
      </c>
      <c r="I201" s="26">
        <f>Revenue[[#This Row],[Amount]]-Revenue[[#This Row],[Total Cost]]</f>
        <v>-2385.3000000000002</v>
      </c>
    </row>
    <row r="202" spans="1:9" x14ac:dyDescent="0.25">
      <c r="A202" s="9" t="s">
        <v>27</v>
      </c>
      <c r="B202" s="9" t="s">
        <v>30</v>
      </c>
      <c r="C202" s="9" t="s">
        <v>18</v>
      </c>
      <c r="D202" s="10">
        <f>Data!D198</f>
        <v>6300</v>
      </c>
      <c r="E202" s="51">
        <f>Data!E198</f>
        <v>42</v>
      </c>
      <c r="F202" s="39">
        <f>VLOOKUP(Revenue[[#This Row],[Product]],products[#All],2,FALSE)</f>
        <v>13.15</v>
      </c>
      <c r="G202" s="12">
        <f>Revenue[[#This Row],[Amount]]/Revenue[[#This Row],[Units]]</f>
        <v>150</v>
      </c>
      <c r="H202" s="12">
        <f>Revenue[[#This Row],[Units]]*Revenue[[#This Row],[Cost Per Unit]]</f>
        <v>552.30000000000007</v>
      </c>
      <c r="I202" s="26">
        <f>Revenue[[#This Row],[Amount]]-Revenue[[#This Row],[Total Cost]]</f>
        <v>5747.7</v>
      </c>
    </row>
    <row r="203" spans="1:9" x14ac:dyDescent="0.25">
      <c r="A203" s="9" t="s">
        <v>16</v>
      </c>
      <c r="B203" s="9" t="s">
        <v>6</v>
      </c>
      <c r="C203" s="9" t="s">
        <v>7</v>
      </c>
      <c r="D203" s="10">
        <f>Data!D199</f>
        <v>560</v>
      </c>
      <c r="E203" s="51">
        <f>Data!E199</f>
        <v>81</v>
      </c>
      <c r="F203" s="39">
        <f>VLOOKUP(Revenue[[#This Row],[Product]],products[#All],2,FALSE)</f>
        <v>14.49</v>
      </c>
      <c r="G203" s="12">
        <f>Revenue[[#This Row],[Amount]]/Revenue[[#This Row],[Units]]</f>
        <v>6.9135802469135799</v>
      </c>
      <c r="H203" s="12">
        <f>Revenue[[#This Row],[Units]]*Revenue[[#This Row],[Cost Per Unit]]</f>
        <v>1173.69</v>
      </c>
      <c r="I203" s="26">
        <f>Revenue[[#This Row],[Amount]]-Revenue[[#This Row],[Total Cost]]</f>
        <v>-613.69000000000005</v>
      </c>
    </row>
    <row r="204" spans="1:9" x14ac:dyDescent="0.25">
      <c r="A204" s="9" t="s">
        <v>11</v>
      </c>
      <c r="B204" s="9" t="s">
        <v>6</v>
      </c>
      <c r="C204" s="9" t="s">
        <v>42</v>
      </c>
      <c r="D204" s="10">
        <f>Data!D200</f>
        <v>2856</v>
      </c>
      <c r="E204" s="51">
        <f>Data!E200</f>
        <v>246</v>
      </c>
      <c r="F204" s="39">
        <f>VLOOKUP(Revenue[[#This Row],[Product]],products[#All],2,FALSE)</f>
        <v>5.6</v>
      </c>
      <c r="G204" s="12">
        <f>Revenue[[#This Row],[Amount]]/Revenue[[#This Row],[Units]]</f>
        <v>11.609756097560975</v>
      </c>
      <c r="H204" s="12">
        <f>Revenue[[#This Row],[Units]]*Revenue[[#This Row],[Cost Per Unit]]</f>
        <v>1377.6</v>
      </c>
      <c r="I204" s="26">
        <f>Revenue[[#This Row],[Amount]]-Revenue[[#This Row],[Total Cost]]</f>
        <v>1478.4</v>
      </c>
    </row>
    <row r="205" spans="1:9" x14ac:dyDescent="0.25">
      <c r="A205" s="9" t="s">
        <v>11</v>
      </c>
      <c r="B205" s="9" t="s">
        <v>30</v>
      </c>
      <c r="C205" s="9" t="s">
        <v>28</v>
      </c>
      <c r="D205" s="10">
        <f>Data!D201</f>
        <v>707</v>
      </c>
      <c r="E205" s="51">
        <f>Data!E201</f>
        <v>174</v>
      </c>
      <c r="F205" s="39">
        <f>VLOOKUP(Revenue[[#This Row],[Product]],products[#All],2,FALSE)</f>
        <v>3.11</v>
      </c>
      <c r="G205" s="12">
        <f>Revenue[[#This Row],[Amount]]/Revenue[[#This Row],[Units]]</f>
        <v>4.0632183908045976</v>
      </c>
      <c r="H205" s="12">
        <f>Revenue[[#This Row],[Units]]*Revenue[[#This Row],[Cost Per Unit]]</f>
        <v>541.14</v>
      </c>
      <c r="I205" s="26">
        <f>Revenue[[#This Row],[Amount]]-Revenue[[#This Row],[Total Cost]]</f>
        <v>165.86</v>
      </c>
    </row>
    <row r="206" spans="1:9" x14ac:dyDescent="0.25">
      <c r="A206" s="9" t="s">
        <v>8</v>
      </c>
      <c r="B206" s="9" t="s">
        <v>9</v>
      </c>
      <c r="C206" s="9" t="s">
        <v>7</v>
      </c>
      <c r="D206" s="10">
        <f>Data!D202</f>
        <v>3598</v>
      </c>
      <c r="E206" s="51">
        <f>Data!E202</f>
        <v>81</v>
      </c>
      <c r="F206" s="39">
        <f>VLOOKUP(Revenue[[#This Row],[Product]],products[#All],2,FALSE)</f>
        <v>14.49</v>
      </c>
      <c r="G206" s="12">
        <f>Revenue[[#This Row],[Amount]]/Revenue[[#This Row],[Units]]</f>
        <v>44.419753086419753</v>
      </c>
      <c r="H206" s="12">
        <f>Revenue[[#This Row],[Units]]*Revenue[[#This Row],[Cost Per Unit]]</f>
        <v>1173.69</v>
      </c>
      <c r="I206" s="26">
        <f>Revenue[[#This Row],[Amount]]-Revenue[[#This Row],[Total Cost]]</f>
        <v>2424.31</v>
      </c>
    </row>
    <row r="207" spans="1:9" x14ac:dyDescent="0.25">
      <c r="A207" s="9" t="s">
        <v>5</v>
      </c>
      <c r="B207" s="9" t="s">
        <v>9</v>
      </c>
      <c r="C207" s="9" t="s">
        <v>22</v>
      </c>
      <c r="D207" s="10">
        <f>Data!D203</f>
        <v>6853</v>
      </c>
      <c r="E207" s="51">
        <f>Data!E203</f>
        <v>372</v>
      </c>
      <c r="F207" s="39">
        <f>VLOOKUP(Revenue[[#This Row],[Product]],products[#All],2,FALSE)</f>
        <v>9.77</v>
      </c>
      <c r="G207" s="12">
        <f>Revenue[[#This Row],[Amount]]/Revenue[[#This Row],[Units]]</f>
        <v>18.422043010752688</v>
      </c>
      <c r="H207" s="12">
        <f>Revenue[[#This Row],[Units]]*Revenue[[#This Row],[Cost Per Unit]]</f>
        <v>3634.44</v>
      </c>
      <c r="I207" s="26">
        <f>Revenue[[#This Row],[Amount]]-Revenue[[#This Row],[Total Cost]]</f>
        <v>3218.56</v>
      </c>
    </row>
    <row r="208" spans="1:9" x14ac:dyDescent="0.25">
      <c r="A208" s="9" t="s">
        <v>5</v>
      </c>
      <c r="B208" s="9" t="s">
        <v>9</v>
      </c>
      <c r="C208" s="9" t="s">
        <v>29</v>
      </c>
      <c r="D208" s="10">
        <f>Data!D204</f>
        <v>4725</v>
      </c>
      <c r="E208" s="51">
        <f>Data!E204</f>
        <v>174</v>
      </c>
      <c r="F208" s="39">
        <f>VLOOKUP(Revenue[[#This Row],[Product]],products[#All],2,FALSE)</f>
        <v>8.7899999999999991</v>
      </c>
      <c r="G208" s="12">
        <f>Revenue[[#This Row],[Amount]]/Revenue[[#This Row],[Units]]</f>
        <v>27.155172413793103</v>
      </c>
      <c r="H208" s="12">
        <f>Revenue[[#This Row],[Units]]*Revenue[[#This Row],[Cost Per Unit]]</f>
        <v>1529.4599999999998</v>
      </c>
      <c r="I208" s="26">
        <f>Revenue[[#This Row],[Amount]]-Revenue[[#This Row],[Total Cost]]</f>
        <v>3195.54</v>
      </c>
    </row>
    <row r="209" spans="1:9" x14ac:dyDescent="0.25">
      <c r="A209" s="9" t="s">
        <v>13</v>
      </c>
      <c r="B209" s="9" t="s">
        <v>14</v>
      </c>
      <c r="C209" s="9" t="s">
        <v>10</v>
      </c>
      <c r="D209" s="10">
        <f>Data!D205</f>
        <v>10304</v>
      </c>
      <c r="E209" s="51">
        <f>Data!E205</f>
        <v>84</v>
      </c>
      <c r="F209" s="39">
        <f>VLOOKUP(Revenue[[#This Row],[Product]],products[#All],2,FALSE)</f>
        <v>8.65</v>
      </c>
      <c r="G209" s="12">
        <f>Revenue[[#This Row],[Amount]]/Revenue[[#This Row],[Units]]</f>
        <v>122.66666666666667</v>
      </c>
      <c r="H209" s="12">
        <f>Revenue[[#This Row],[Units]]*Revenue[[#This Row],[Cost Per Unit]]</f>
        <v>726.6</v>
      </c>
      <c r="I209" s="26">
        <f>Revenue[[#This Row],[Amount]]-Revenue[[#This Row],[Total Cost]]</f>
        <v>9577.4</v>
      </c>
    </row>
    <row r="210" spans="1:9" x14ac:dyDescent="0.25">
      <c r="A210" s="9" t="s">
        <v>13</v>
      </c>
      <c r="B210" s="9" t="s">
        <v>30</v>
      </c>
      <c r="C210" s="9" t="s">
        <v>29</v>
      </c>
      <c r="D210" s="10">
        <f>Data!D206</f>
        <v>1274</v>
      </c>
      <c r="E210" s="51">
        <f>Data!E206</f>
        <v>225</v>
      </c>
      <c r="F210" s="39">
        <f>VLOOKUP(Revenue[[#This Row],[Product]],products[#All],2,FALSE)</f>
        <v>8.7899999999999991</v>
      </c>
      <c r="G210" s="12">
        <f>Revenue[[#This Row],[Amount]]/Revenue[[#This Row],[Units]]</f>
        <v>5.6622222222222218</v>
      </c>
      <c r="H210" s="12">
        <f>Revenue[[#This Row],[Units]]*Revenue[[#This Row],[Cost Per Unit]]</f>
        <v>1977.7499999999998</v>
      </c>
      <c r="I210" s="26">
        <f>Revenue[[#This Row],[Amount]]-Revenue[[#This Row],[Total Cost]]</f>
        <v>-703.74999999999977</v>
      </c>
    </row>
    <row r="211" spans="1:9" x14ac:dyDescent="0.25">
      <c r="A211" s="9" t="s">
        <v>25</v>
      </c>
      <c r="B211" s="9" t="s">
        <v>14</v>
      </c>
      <c r="C211" s="9" t="s">
        <v>7</v>
      </c>
      <c r="D211" s="10">
        <f>Data!D207</f>
        <v>1526</v>
      </c>
      <c r="E211" s="51">
        <f>Data!E207</f>
        <v>105</v>
      </c>
      <c r="F211" s="39">
        <f>VLOOKUP(Revenue[[#This Row],[Product]],products[#All],2,FALSE)</f>
        <v>14.49</v>
      </c>
      <c r="G211" s="12">
        <f>Revenue[[#This Row],[Amount]]/Revenue[[#This Row],[Units]]</f>
        <v>14.533333333333333</v>
      </c>
      <c r="H211" s="12">
        <f>Revenue[[#This Row],[Units]]*Revenue[[#This Row],[Cost Per Unit]]</f>
        <v>1521.45</v>
      </c>
      <c r="I211" s="26">
        <f>Revenue[[#This Row],[Amount]]-Revenue[[#This Row],[Total Cost]]</f>
        <v>4.5499999999999545</v>
      </c>
    </row>
    <row r="212" spans="1:9" x14ac:dyDescent="0.25">
      <c r="A212" s="9" t="s">
        <v>5</v>
      </c>
      <c r="B212" s="9" t="s">
        <v>17</v>
      </c>
      <c r="C212" s="9" t="s">
        <v>40</v>
      </c>
      <c r="D212" s="10">
        <f>Data!D208</f>
        <v>3101</v>
      </c>
      <c r="E212" s="51">
        <f>Data!E208</f>
        <v>225</v>
      </c>
      <c r="F212" s="39">
        <f>VLOOKUP(Revenue[[#This Row],[Product]],products[#All],2,FALSE)</f>
        <v>10.38</v>
      </c>
      <c r="G212" s="12">
        <f>Revenue[[#This Row],[Amount]]/Revenue[[#This Row],[Units]]</f>
        <v>13.782222222222222</v>
      </c>
      <c r="H212" s="12">
        <f>Revenue[[#This Row],[Units]]*Revenue[[#This Row],[Cost Per Unit]]</f>
        <v>2335.5</v>
      </c>
      <c r="I212" s="26">
        <f>Revenue[[#This Row],[Amount]]-Revenue[[#This Row],[Total Cost]]</f>
        <v>765.5</v>
      </c>
    </row>
    <row r="213" spans="1:9" x14ac:dyDescent="0.25">
      <c r="A213" s="9" t="s">
        <v>26</v>
      </c>
      <c r="B213" s="9" t="s">
        <v>6</v>
      </c>
      <c r="C213" s="9" t="s">
        <v>24</v>
      </c>
      <c r="D213" s="10">
        <f>Data!D209</f>
        <v>1057</v>
      </c>
      <c r="E213" s="51">
        <f>Data!E209</f>
        <v>54</v>
      </c>
      <c r="F213" s="39">
        <f>VLOOKUP(Revenue[[#This Row],[Product]],products[#All],2,FALSE)</f>
        <v>11.7</v>
      </c>
      <c r="G213" s="12">
        <f>Revenue[[#This Row],[Amount]]/Revenue[[#This Row],[Units]]</f>
        <v>19.574074074074073</v>
      </c>
      <c r="H213" s="12">
        <f>Revenue[[#This Row],[Units]]*Revenue[[#This Row],[Cost Per Unit]]</f>
        <v>631.79999999999995</v>
      </c>
      <c r="I213" s="26">
        <f>Revenue[[#This Row],[Amount]]-Revenue[[#This Row],[Total Cost]]</f>
        <v>425.20000000000005</v>
      </c>
    </row>
    <row r="214" spans="1:9" hidden="1" x14ac:dyDescent="0.25">
      <c r="A214" s="9" t="s">
        <v>23</v>
      </c>
      <c r="B214" s="9" t="s">
        <v>6</v>
      </c>
      <c r="C214" s="9" t="s">
        <v>42</v>
      </c>
      <c r="D214" s="10">
        <f>Data!D210</f>
        <v>5306</v>
      </c>
      <c r="E214" s="51">
        <f>Data!E210</f>
        <v>0</v>
      </c>
      <c r="F214" s="39">
        <f>VLOOKUP(Revenue[[#This Row],[Product]],products[#All],2,FALSE)</f>
        <v>5.6</v>
      </c>
      <c r="G214" s="12" t="e">
        <f>Revenue[[#This Row],[Amount]]/Revenue[[#This Row],[Units]]</f>
        <v>#DIV/0!</v>
      </c>
      <c r="H214" s="12">
        <f>Revenue[[#This Row],[Units]]*Revenue[[#This Row],[Cost Per Unit]]</f>
        <v>0</v>
      </c>
      <c r="I214" s="26">
        <f>Revenue[[#This Row],[Amount]]-Revenue[[#This Row],[Total Cost]]</f>
        <v>5306</v>
      </c>
    </row>
    <row r="215" spans="1:9" x14ac:dyDescent="0.25">
      <c r="A215" s="9" t="s">
        <v>25</v>
      </c>
      <c r="B215" s="9" t="s">
        <v>17</v>
      </c>
      <c r="C215" s="9" t="s">
        <v>38</v>
      </c>
      <c r="D215" s="10">
        <f>Data!D211</f>
        <v>4018</v>
      </c>
      <c r="E215" s="51">
        <f>Data!E211</f>
        <v>171</v>
      </c>
      <c r="F215" s="39">
        <f>VLOOKUP(Revenue[[#This Row],[Product]],products[#All],2,FALSE)</f>
        <v>4.97</v>
      </c>
      <c r="G215" s="12">
        <f>Revenue[[#This Row],[Amount]]/Revenue[[#This Row],[Units]]</f>
        <v>23.497076023391813</v>
      </c>
      <c r="H215" s="12">
        <f>Revenue[[#This Row],[Units]]*Revenue[[#This Row],[Cost Per Unit]]</f>
        <v>849.87</v>
      </c>
      <c r="I215" s="26">
        <f>Revenue[[#This Row],[Amount]]-Revenue[[#This Row],[Total Cost]]</f>
        <v>3168.13</v>
      </c>
    </row>
    <row r="216" spans="1:9" x14ac:dyDescent="0.25">
      <c r="A216" s="9" t="s">
        <v>11</v>
      </c>
      <c r="B216" s="9" t="s">
        <v>30</v>
      </c>
      <c r="C216" s="9" t="s">
        <v>29</v>
      </c>
      <c r="D216" s="10">
        <f>Data!D212</f>
        <v>938</v>
      </c>
      <c r="E216" s="51">
        <f>Data!E212</f>
        <v>189</v>
      </c>
      <c r="F216" s="39">
        <f>VLOOKUP(Revenue[[#This Row],[Product]],products[#All],2,FALSE)</f>
        <v>8.7899999999999991</v>
      </c>
      <c r="G216" s="12">
        <f>Revenue[[#This Row],[Amount]]/Revenue[[#This Row],[Units]]</f>
        <v>4.9629629629629628</v>
      </c>
      <c r="H216" s="12">
        <f>Revenue[[#This Row],[Units]]*Revenue[[#This Row],[Cost Per Unit]]</f>
        <v>1661.31</v>
      </c>
      <c r="I216" s="26">
        <f>Revenue[[#This Row],[Amount]]-Revenue[[#This Row],[Total Cost]]</f>
        <v>-723.31</v>
      </c>
    </row>
    <row r="217" spans="1:9" x14ac:dyDescent="0.25">
      <c r="A217" s="9" t="s">
        <v>23</v>
      </c>
      <c r="B217" s="9" t="s">
        <v>20</v>
      </c>
      <c r="C217" s="9" t="s">
        <v>15</v>
      </c>
      <c r="D217" s="10">
        <f>Data!D213</f>
        <v>1778</v>
      </c>
      <c r="E217" s="51">
        <f>Data!E213</f>
        <v>270</v>
      </c>
      <c r="F217" s="39">
        <f>VLOOKUP(Revenue[[#This Row],[Product]],products[#All],2,FALSE)</f>
        <v>6.47</v>
      </c>
      <c r="G217" s="12">
        <f>Revenue[[#This Row],[Amount]]/Revenue[[#This Row],[Units]]</f>
        <v>6.5851851851851855</v>
      </c>
      <c r="H217" s="12">
        <f>Revenue[[#This Row],[Units]]*Revenue[[#This Row],[Cost Per Unit]]</f>
        <v>1746.8999999999999</v>
      </c>
      <c r="I217" s="26">
        <f>Revenue[[#This Row],[Amount]]-Revenue[[#This Row],[Total Cost]]</f>
        <v>31.100000000000136</v>
      </c>
    </row>
    <row r="218" spans="1:9" x14ac:dyDescent="0.25">
      <c r="A218" s="9" t="s">
        <v>16</v>
      </c>
      <c r="B218" s="9" t="s">
        <v>17</v>
      </c>
      <c r="C218" s="9" t="s">
        <v>7</v>
      </c>
      <c r="D218" s="10">
        <f>Data!D214</f>
        <v>1638</v>
      </c>
      <c r="E218" s="51">
        <f>Data!E214</f>
        <v>63</v>
      </c>
      <c r="F218" s="39">
        <f>VLOOKUP(Revenue[[#This Row],[Product]],products[#All],2,FALSE)</f>
        <v>14.49</v>
      </c>
      <c r="G218" s="12">
        <f>Revenue[[#This Row],[Amount]]/Revenue[[#This Row],[Units]]</f>
        <v>26</v>
      </c>
      <c r="H218" s="12">
        <f>Revenue[[#This Row],[Units]]*Revenue[[#This Row],[Cost Per Unit]]</f>
        <v>912.87</v>
      </c>
      <c r="I218" s="26">
        <f>Revenue[[#This Row],[Amount]]-Revenue[[#This Row],[Total Cost]]</f>
        <v>725.13</v>
      </c>
    </row>
    <row r="219" spans="1:9" x14ac:dyDescent="0.25">
      <c r="A219" s="9" t="s">
        <v>13</v>
      </c>
      <c r="B219" s="9" t="s">
        <v>20</v>
      </c>
      <c r="C219" s="9" t="s">
        <v>18</v>
      </c>
      <c r="D219" s="10">
        <f>Data!D215</f>
        <v>154</v>
      </c>
      <c r="E219" s="51">
        <f>Data!E215</f>
        <v>21</v>
      </c>
      <c r="F219" s="39">
        <f>VLOOKUP(Revenue[[#This Row],[Product]],products[#All],2,FALSE)</f>
        <v>13.15</v>
      </c>
      <c r="G219" s="12">
        <f>Revenue[[#This Row],[Amount]]/Revenue[[#This Row],[Units]]</f>
        <v>7.333333333333333</v>
      </c>
      <c r="H219" s="12">
        <f>Revenue[[#This Row],[Units]]*Revenue[[#This Row],[Cost Per Unit]]</f>
        <v>276.15000000000003</v>
      </c>
      <c r="I219" s="26">
        <f>Revenue[[#This Row],[Amount]]-Revenue[[#This Row],[Total Cost]]</f>
        <v>-122.15000000000003</v>
      </c>
    </row>
    <row r="220" spans="1:9" x14ac:dyDescent="0.25">
      <c r="A220" s="9" t="s">
        <v>23</v>
      </c>
      <c r="B220" s="9" t="s">
        <v>6</v>
      </c>
      <c r="C220" s="9" t="s">
        <v>22</v>
      </c>
      <c r="D220" s="10">
        <f>Data!D216</f>
        <v>9835</v>
      </c>
      <c r="E220" s="51">
        <f>Data!E216</f>
        <v>207</v>
      </c>
      <c r="F220" s="39">
        <f>VLOOKUP(Revenue[[#This Row],[Product]],products[#All],2,FALSE)</f>
        <v>9.77</v>
      </c>
      <c r="G220" s="12">
        <f>Revenue[[#This Row],[Amount]]/Revenue[[#This Row],[Units]]</f>
        <v>47.512077294685987</v>
      </c>
      <c r="H220" s="12">
        <f>Revenue[[#This Row],[Units]]*Revenue[[#This Row],[Cost Per Unit]]</f>
        <v>2022.3899999999999</v>
      </c>
      <c r="I220" s="26">
        <f>Revenue[[#This Row],[Amount]]-Revenue[[#This Row],[Total Cost]]</f>
        <v>7812.6100000000006</v>
      </c>
    </row>
    <row r="221" spans="1:9" x14ac:dyDescent="0.25">
      <c r="A221" s="9" t="s">
        <v>11</v>
      </c>
      <c r="B221" s="9" t="s">
        <v>6</v>
      </c>
      <c r="C221" s="9" t="s">
        <v>33</v>
      </c>
      <c r="D221" s="10">
        <f>Data!D217</f>
        <v>7273</v>
      </c>
      <c r="E221" s="51">
        <f>Data!E217</f>
        <v>96</v>
      </c>
      <c r="F221" s="39">
        <f>VLOOKUP(Revenue[[#This Row],[Product]],products[#All],2,FALSE)</f>
        <v>10.62</v>
      </c>
      <c r="G221" s="12">
        <f>Revenue[[#This Row],[Amount]]/Revenue[[#This Row],[Units]]</f>
        <v>75.760416666666671</v>
      </c>
      <c r="H221" s="12">
        <f>Revenue[[#This Row],[Units]]*Revenue[[#This Row],[Cost Per Unit]]</f>
        <v>1019.52</v>
      </c>
      <c r="I221" s="26">
        <f>Revenue[[#This Row],[Amount]]-Revenue[[#This Row],[Total Cost]]</f>
        <v>6253.48</v>
      </c>
    </row>
    <row r="222" spans="1:9" x14ac:dyDescent="0.25">
      <c r="A222" s="9" t="s">
        <v>25</v>
      </c>
      <c r="B222" s="9" t="s">
        <v>17</v>
      </c>
      <c r="C222" s="9" t="s">
        <v>22</v>
      </c>
      <c r="D222" s="10">
        <f>Data!D218</f>
        <v>6909</v>
      </c>
      <c r="E222" s="51">
        <f>Data!E218</f>
        <v>81</v>
      </c>
      <c r="F222" s="39">
        <f>VLOOKUP(Revenue[[#This Row],[Product]],products[#All],2,FALSE)</f>
        <v>9.77</v>
      </c>
      <c r="G222" s="12">
        <f>Revenue[[#This Row],[Amount]]/Revenue[[#This Row],[Units]]</f>
        <v>85.296296296296291</v>
      </c>
      <c r="H222" s="12">
        <f>Revenue[[#This Row],[Units]]*Revenue[[#This Row],[Cost Per Unit]]</f>
        <v>791.37</v>
      </c>
      <c r="I222" s="26">
        <f>Revenue[[#This Row],[Amount]]-Revenue[[#This Row],[Total Cost]]</f>
        <v>6117.63</v>
      </c>
    </row>
    <row r="223" spans="1:9" x14ac:dyDescent="0.25">
      <c r="A223" s="9" t="s">
        <v>11</v>
      </c>
      <c r="B223" s="9" t="s">
        <v>17</v>
      </c>
      <c r="C223" s="9" t="s">
        <v>38</v>
      </c>
      <c r="D223" s="10">
        <f>Data!D219</f>
        <v>3920</v>
      </c>
      <c r="E223" s="51">
        <f>Data!E219</f>
        <v>306</v>
      </c>
      <c r="F223" s="39">
        <f>VLOOKUP(Revenue[[#This Row],[Product]],products[#All],2,FALSE)</f>
        <v>4.97</v>
      </c>
      <c r="G223" s="12">
        <f>Revenue[[#This Row],[Amount]]/Revenue[[#This Row],[Units]]</f>
        <v>12.81045751633987</v>
      </c>
      <c r="H223" s="12">
        <f>Revenue[[#This Row],[Units]]*Revenue[[#This Row],[Cost Per Unit]]</f>
        <v>1520.82</v>
      </c>
      <c r="I223" s="26">
        <f>Revenue[[#This Row],[Amount]]-Revenue[[#This Row],[Total Cost]]</f>
        <v>2399.1800000000003</v>
      </c>
    </row>
    <row r="224" spans="1:9" x14ac:dyDescent="0.25">
      <c r="A224" s="9" t="s">
        <v>35</v>
      </c>
      <c r="B224" s="9" t="s">
        <v>17</v>
      </c>
      <c r="C224" s="9" t="s">
        <v>41</v>
      </c>
      <c r="D224" s="10">
        <f>Data!D220</f>
        <v>4858</v>
      </c>
      <c r="E224" s="51">
        <f>Data!E220</f>
        <v>279</v>
      </c>
      <c r="F224" s="39">
        <f>VLOOKUP(Revenue[[#This Row],[Product]],products[#All],2,FALSE)</f>
        <v>9</v>
      </c>
      <c r="G224" s="12">
        <f>Revenue[[#This Row],[Amount]]/Revenue[[#This Row],[Units]]</f>
        <v>17.412186379928315</v>
      </c>
      <c r="H224" s="12">
        <f>Revenue[[#This Row],[Units]]*Revenue[[#This Row],[Cost Per Unit]]</f>
        <v>2511</v>
      </c>
      <c r="I224" s="26">
        <f>Revenue[[#This Row],[Amount]]-Revenue[[#This Row],[Total Cost]]</f>
        <v>2347</v>
      </c>
    </row>
    <row r="225" spans="1:9" x14ac:dyDescent="0.25">
      <c r="A225" s="9" t="s">
        <v>26</v>
      </c>
      <c r="B225" s="9" t="s">
        <v>20</v>
      </c>
      <c r="C225" s="9" t="s">
        <v>12</v>
      </c>
      <c r="D225" s="10">
        <f>Data!D221</f>
        <v>3549</v>
      </c>
      <c r="E225" s="51">
        <f>Data!E221</f>
        <v>3</v>
      </c>
      <c r="F225" s="39">
        <f>VLOOKUP(Revenue[[#This Row],[Product]],products[#All],2,FALSE)</f>
        <v>11.88</v>
      </c>
      <c r="G225" s="12">
        <f>Revenue[[#This Row],[Amount]]/Revenue[[#This Row],[Units]]</f>
        <v>1183</v>
      </c>
      <c r="H225" s="12">
        <f>Revenue[[#This Row],[Units]]*Revenue[[#This Row],[Cost Per Unit]]</f>
        <v>35.64</v>
      </c>
      <c r="I225" s="26">
        <f>Revenue[[#This Row],[Amount]]-Revenue[[#This Row],[Total Cost]]</f>
        <v>3513.36</v>
      </c>
    </row>
    <row r="226" spans="1:9" x14ac:dyDescent="0.25">
      <c r="A226" s="9" t="s">
        <v>23</v>
      </c>
      <c r="B226" s="9" t="s">
        <v>17</v>
      </c>
      <c r="C226" s="9" t="s">
        <v>39</v>
      </c>
      <c r="D226" s="10">
        <f>Data!D222</f>
        <v>966</v>
      </c>
      <c r="E226" s="51">
        <f>Data!E222</f>
        <v>198</v>
      </c>
      <c r="F226" s="39">
        <f>VLOOKUP(Revenue[[#This Row],[Product]],products[#All],2,FALSE)</f>
        <v>16.73</v>
      </c>
      <c r="G226" s="12">
        <f>Revenue[[#This Row],[Amount]]/Revenue[[#This Row],[Units]]</f>
        <v>4.8787878787878789</v>
      </c>
      <c r="H226" s="12">
        <f>Revenue[[#This Row],[Units]]*Revenue[[#This Row],[Cost Per Unit]]</f>
        <v>3312.54</v>
      </c>
      <c r="I226" s="26">
        <f>Revenue[[#This Row],[Amount]]-Revenue[[#This Row],[Total Cost]]</f>
        <v>-2346.54</v>
      </c>
    </row>
    <row r="227" spans="1:9" x14ac:dyDescent="0.25">
      <c r="A227" s="9" t="s">
        <v>25</v>
      </c>
      <c r="B227" s="9" t="s">
        <v>17</v>
      </c>
      <c r="C227" s="9" t="s">
        <v>15</v>
      </c>
      <c r="D227" s="10">
        <f>Data!D223</f>
        <v>385</v>
      </c>
      <c r="E227" s="51">
        <f>Data!E223</f>
        <v>249</v>
      </c>
      <c r="F227" s="39">
        <f>VLOOKUP(Revenue[[#This Row],[Product]],products[#All],2,FALSE)</f>
        <v>6.47</v>
      </c>
      <c r="G227" s="12">
        <f>Revenue[[#This Row],[Amount]]/Revenue[[#This Row],[Units]]</f>
        <v>1.5461847389558232</v>
      </c>
      <c r="H227" s="12">
        <f>Revenue[[#This Row],[Units]]*Revenue[[#This Row],[Cost Per Unit]]</f>
        <v>1611.03</v>
      </c>
      <c r="I227" s="26">
        <f>Revenue[[#This Row],[Amount]]-Revenue[[#This Row],[Total Cost]]</f>
        <v>-1226.03</v>
      </c>
    </row>
    <row r="228" spans="1:9" x14ac:dyDescent="0.25">
      <c r="A228" s="9" t="s">
        <v>16</v>
      </c>
      <c r="B228" s="9" t="s">
        <v>30</v>
      </c>
      <c r="C228" s="9" t="s">
        <v>29</v>
      </c>
      <c r="D228" s="10">
        <f>Data!D224</f>
        <v>2219</v>
      </c>
      <c r="E228" s="51">
        <f>Data!E224</f>
        <v>75</v>
      </c>
      <c r="F228" s="39">
        <f>VLOOKUP(Revenue[[#This Row],[Product]],products[#All],2,FALSE)</f>
        <v>8.7899999999999991</v>
      </c>
      <c r="G228" s="12">
        <f>Revenue[[#This Row],[Amount]]/Revenue[[#This Row],[Units]]</f>
        <v>29.586666666666666</v>
      </c>
      <c r="H228" s="12">
        <f>Revenue[[#This Row],[Units]]*Revenue[[#This Row],[Cost Per Unit]]</f>
        <v>659.24999999999989</v>
      </c>
      <c r="I228" s="26">
        <f>Revenue[[#This Row],[Amount]]-Revenue[[#This Row],[Total Cost]]</f>
        <v>1559.75</v>
      </c>
    </row>
    <row r="229" spans="1:9" x14ac:dyDescent="0.25">
      <c r="A229" s="9" t="s">
        <v>11</v>
      </c>
      <c r="B229" s="9" t="s">
        <v>14</v>
      </c>
      <c r="C229" s="9" t="s">
        <v>10</v>
      </c>
      <c r="D229" s="10">
        <f>Data!D225</f>
        <v>2954</v>
      </c>
      <c r="E229" s="51">
        <f>Data!E225</f>
        <v>189</v>
      </c>
      <c r="F229" s="39">
        <f>VLOOKUP(Revenue[[#This Row],[Product]],products[#All],2,FALSE)</f>
        <v>8.65</v>
      </c>
      <c r="G229" s="12">
        <f>Revenue[[#This Row],[Amount]]/Revenue[[#This Row],[Units]]</f>
        <v>15.62962962962963</v>
      </c>
      <c r="H229" s="12">
        <f>Revenue[[#This Row],[Units]]*Revenue[[#This Row],[Cost Per Unit]]</f>
        <v>1634.8500000000001</v>
      </c>
      <c r="I229" s="26">
        <f>Revenue[[#This Row],[Amount]]-Revenue[[#This Row],[Total Cost]]</f>
        <v>1319.1499999999999</v>
      </c>
    </row>
    <row r="230" spans="1:9" x14ac:dyDescent="0.25">
      <c r="A230" s="9" t="s">
        <v>23</v>
      </c>
      <c r="B230" s="9" t="s">
        <v>14</v>
      </c>
      <c r="C230" s="9" t="s">
        <v>10</v>
      </c>
      <c r="D230" s="10">
        <f>Data!D226</f>
        <v>280</v>
      </c>
      <c r="E230" s="51">
        <f>Data!E226</f>
        <v>87</v>
      </c>
      <c r="F230" s="39">
        <f>VLOOKUP(Revenue[[#This Row],[Product]],products[#All],2,FALSE)</f>
        <v>8.65</v>
      </c>
      <c r="G230" s="12">
        <f>Revenue[[#This Row],[Amount]]/Revenue[[#This Row],[Units]]</f>
        <v>3.2183908045977012</v>
      </c>
      <c r="H230" s="12">
        <f>Revenue[[#This Row],[Units]]*Revenue[[#This Row],[Cost Per Unit]]</f>
        <v>752.55000000000007</v>
      </c>
      <c r="I230" s="26">
        <f>Revenue[[#This Row],[Amount]]-Revenue[[#This Row],[Total Cost]]</f>
        <v>-472.55000000000007</v>
      </c>
    </row>
    <row r="231" spans="1:9" x14ac:dyDescent="0.25">
      <c r="A231" s="9" t="s">
        <v>13</v>
      </c>
      <c r="B231" s="9" t="s">
        <v>14</v>
      </c>
      <c r="C231" s="9" t="s">
        <v>7</v>
      </c>
      <c r="D231" s="10">
        <f>Data!D227</f>
        <v>6118</v>
      </c>
      <c r="E231" s="51">
        <f>Data!E227</f>
        <v>174</v>
      </c>
      <c r="F231" s="39">
        <f>VLOOKUP(Revenue[[#This Row],[Product]],products[#All],2,FALSE)</f>
        <v>14.49</v>
      </c>
      <c r="G231" s="12">
        <f>Revenue[[#This Row],[Amount]]/Revenue[[#This Row],[Units]]</f>
        <v>35.160919540229884</v>
      </c>
      <c r="H231" s="12">
        <f>Revenue[[#This Row],[Units]]*Revenue[[#This Row],[Cost Per Unit]]</f>
        <v>2521.2600000000002</v>
      </c>
      <c r="I231" s="26">
        <f>Revenue[[#This Row],[Amount]]-Revenue[[#This Row],[Total Cost]]</f>
        <v>3596.74</v>
      </c>
    </row>
    <row r="232" spans="1:9" x14ac:dyDescent="0.25">
      <c r="A232" s="9" t="s">
        <v>26</v>
      </c>
      <c r="B232" s="9" t="s">
        <v>17</v>
      </c>
      <c r="C232" s="9" t="s">
        <v>37</v>
      </c>
      <c r="D232" s="10">
        <f>Data!D228</f>
        <v>4802</v>
      </c>
      <c r="E232" s="51">
        <f>Data!E228</f>
        <v>36</v>
      </c>
      <c r="F232" s="39">
        <f>VLOOKUP(Revenue[[#This Row],[Product]],products[#All],2,FALSE)</f>
        <v>11.73</v>
      </c>
      <c r="G232" s="12">
        <f>Revenue[[#This Row],[Amount]]/Revenue[[#This Row],[Units]]</f>
        <v>133.38888888888889</v>
      </c>
      <c r="H232" s="12">
        <f>Revenue[[#This Row],[Units]]*Revenue[[#This Row],[Cost Per Unit]]</f>
        <v>422.28000000000003</v>
      </c>
      <c r="I232" s="26">
        <f>Revenue[[#This Row],[Amount]]-Revenue[[#This Row],[Total Cost]]</f>
        <v>4379.72</v>
      </c>
    </row>
    <row r="233" spans="1:9" x14ac:dyDescent="0.25">
      <c r="A233" s="9" t="s">
        <v>11</v>
      </c>
      <c r="B233" s="9" t="s">
        <v>20</v>
      </c>
      <c r="C233" s="9" t="s">
        <v>38</v>
      </c>
      <c r="D233" s="10">
        <f>Data!D229</f>
        <v>4137</v>
      </c>
      <c r="E233" s="51">
        <f>Data!E229</f>
        <v>60</v>
      </c>
      <c r="F233" s="39">
        <f>VLOOKUP(Revenue[[#This Row],[Product]],products[#All],2,FALSE)</f>
        <v>4.97</v>
      </c>
      <c r="G233" s="12">
        <f>Revenue[[#This Row],[Amount]]/Revenue[[#This Row],[Units]]</f>
        <v>68.95</v>
      </c>
      <c r="H233" s="12">
        <f>Revenue[[#This Row],[Units]]*Revenue[[#This Row],[Cost Per Unit]]</f>
        <v>298.2</v>
      </c>
      <c r="I233" s="26">
        <f>Revenue[[#This Row],[Amount]]-Revenue[[#This Row],[Total Cost]]</f>
        <v>3838.8</v>
      </c>
    </row>
    <row r="234" spans="1:9" x14ac:dyDescent="0.25">
      <c r="A234" s="9" t="s">
        <v>27</v>
      </c>
      <c r="B234" s="9" t="s">
        <v>9</v>
      </c>
      <c r="C234" s="9" t="s">
        <v>34</v>
      </c>
      <c r="D234" s="10">
        <f>Data!D230</f>
        <v>2023</v>
      </c>
      <c r="E234" s="51">
        <f>Data!E230</f>
        <v>78</v>
      </c>
      <c r="F234" s="39">
        <f>VLOOKUP(Revenue[[#This Row],[Product]],products[#All],2,FALSE)</f>
        <v>6.49</v>
      </c>
      <c r="G234" s="12">
        <f>Revenue[[#This Row],[Amount]]/Revenue[[#This Row],[Units]]</f>
        <v>25.935897435897434</v>
      </c>
      <c r="H234" s="12">
        <f>Revenue[[#This Row],[Units]]*Revenue[[#This Row],[Cost Per Unit]]</f>
        <v>506.22</v>
      </c>
      <c r="I234" s="26">
        <f>Revenue[[#This Row],[Amount]]-Revenue[[#This Row],[Total Cost]]</f>
        <v>1516.78</v>
      </c>
    </row>
    <row r="235" spans="1:9" x14ac:dyDescent="0.25">
      <c r="A235" s="9" t="s">
        <v>11</v>
      </c>
      <c r="B235" s="9" t="s">
        <v>14</v>
      </c>
      <c r="C235" s="9" t="s">
        <v>7</v>
      </c>
      <c r="D235" s="10">
        <f>Data!D231</f>
        <v>9051</v>
      </c>
      <c r="E235" s="51">
        <f>Data!E231</f>
        <v>57</v>
      </c>
      <c r="F235" s="39">
        <f>VLOOKUP(Revenue[[#This Row],[Product]],products[#All],2,FALSE)</f>
        <v>14.49</v>
      </c>
      <c r="G235" s="12">
        <f>Revenue[[#This Row],[Amount]]/Revenue[[#This Row],[Units]]</f>
        <v>158.78947368421052</v>
      </c>
      <c r="H235" s="12">
        <f>Revenue[[#This Row],[Units]]*Revenue[[#This Row],[Cost Per Unit]]</f>
        <v>825.93000000000006</v>
      </c>
      <c r="I235" s="26">
        <f>Revenue[[#This Row],[Amount]]-Revenue[[#This Row],[Total Cost]]</f>
        <v>8225.07</v>
      </c>
    </row>
    <row r="236" spans="1:9" x14ac:dyDescent="0.25">
      <c r="A236" s="9" t="s">
        <v>11</v>
      </c>
      <c r="B236" s="9" t="s">
        <v>6</v>
      </c>
      <c r="C236" s="9" t="s">
        <v>40</v>
      </c>
      <c r="D236" s="10">
        <f>Data!D232</f>
        <v>2919</v>
      </c>
      <c r="E236" s="51">
        <f>Data!E232</f>
        <v>45</v>
      </c>
      <c r="F236" s="39">
        <f>VLOOKUP(Revenue[[#This Row],[Product]],products[#All],2,FALSE)</f>
        <v>10.38</v>
      </c>
      <c r="G236" s="12">
        <f>Revenue[[#This Row],[Amount]]/Revenue[[#This Row],[Units]]</f>
        <v>64.86666666666666</v>
      </c>
      <c r="H236" s="12">
        <f>Revenue[[#This Row],[Units]]*Revenue[[#This Row],[Cost Per Unit]]</f>
        <v>467.1</v>
      </c>
      <c r="I236" s="26">
        <f>Revenue[[#This Row],[Amount]]-Revenue[[#This Row],[Total Cost]]</f>
        <v>2451.9</v>
      </c>
    </row>
    <row r="237" spans="1:9" x14ac:dyDescent="0.25">
      <c r="A237" s="9" t="s">
        <v>13</v>
      </c>
      <c r="B237" s="9" t="s">
        <v>20</v>
      </c>
      <c r="C237" s="9" t="s">
        <v>22</v>
      </c>
      <c r="D237" s="10">
        <f>Data!D233</f>
        <v>5915</v>
      </c>
      <c r="E237" s="51">
        <f>Data!E233</f>
        <v>3</v>
      </c>
      <c r="F237" s="39">
        <f>VLOOKUP(Revenue[[#This Row],[Product]],products[#All],2,FALSE)</f>
        <v>9.77</v>
      </c>
      <c r="G237" s="12">
        <f>Revenue[[#This Row],[Amount]]/Revenue[[#This Row],[Units]]</f>
        <v>1971.6666666666667</v>
      </c>
      <c r="H237" s="12">
        <f>Revenue[[#This Row],[Units]]*Revenue[[#This Row],[Cost Per Unit]]</f>
        <v>29.31</v>
      </c>
      <c r="I237" s="26">
        <f>Revenue[[#This Row],[Amount]]-Revenue[[#This Row],[Total Cost]]</f>
        <v>5885.69</v>
      </c>
    </row>
    <row r="238" spans="1:9" x14ac:dyDescent="0.25">
      <c r="A238" s="9" t="s">
        <v>35</v>
      </c>
      <c r="B238" s="9" t="s">
        <v>9</v>
      </c>
      <c r="C238" s="9" t="s">
        <v>37</v>
      </c>
      <c r="D238" s="10">
        <f>Data!D234</f>
        <v>2562</v>
      </c>
      <c r="E238" s="51">
        <f>Data!E234</f>
        <v>6</v>
      </c>
      <c r="F238" s="39">
        <f>VLOOKUP(Revenue[[#This Row],[Product]],products[#All],2,FALSE)</f>
        <v>11.73</v>
      </c>
      <c r="G238" s="12">
        <f>Revenue[[#This Row],[Amount]]/Revenue[[#This Row],[Units]]</f>
        <v>427</v>
      </c>
      <c r="H238" s="12">
        <f>Revenue[[#This Row],[Units]]*Revenue[[#This Row],[Cost Per Unit]]</f>
        <v>70.38</v>
      </c>
      <c r="I238" s="26">
        <f>Revenue[[#This Row],[Amount]]-Revenue[[#This Row],[Total Cost]]</f>
        <v>2491.62</v>
      </c>
    </row>
    <row r="239" spans="1:9" x14ac:dyDescent="0.25">
      <c r="A239" s="9" t="s">
        <v>25</v>
      </c>
      <c r="B239" s="9" t="s">
        <v>6</v>
      </c>
      <c r="C239" s="9" t="s">
        <v>18</v>
      </c>
      <c r="D239" s="10">
        <f>Data!D235</f>
        <v>8813</v>
      </c>
      <c r="E239" s="51">
        <f>Data!E235</f>
        <v>21</v>
      </c>
      <c r="F239" s="39">
        <f>VLOOKUP(Revenue[[#This Row],[Product]],products[#All],2,FALSE)</f>
        <v>13.15</v>
      </c>
      <c r="G239" s="12">
        <f>Revenue[[#This Row],[Amount]]/Revenue[[#This Row],[Units]]</f>
        <v>419.66666666666669</v>
      </c>
      <c r="H239" s="12">
        <f>Revenue[[#This Row],[Units]]*Revenue[[#This Row],[Cost Per Unit]]</f>
        <v>276.15000000000003</v>
      </c>
      <c r="I239" s="26">
        <f>Revenue[[#This Row],[Amount]]-Revenue[[#This Row],[Total Cost]]</f>
        <v>8536.85</v>
      </c>
    </row>
    <row r="240" spans="1:9" x14ac:dyDescent="0.25">
      <c r="A240" s="9" t="s">
        <v>25</v>
      </c>
      <c r="B240" s="9" t="s">
        <v>14</v>
      </c>
      <c r="C240" s="9" t="s">
        <v>15</v>
      </c>
      <c r="D240" s="10">
        <f>Data!D236</f>
        <v>6111</v>
      </c>
      <c r="E240" s="51">
        <f>Data!E236</f>
        <v>3</v>
      </c>
      <c r="F240" s="39">
        <f>VLOOKUP(Revenue[[#This Row],[Product]],products[#All],2,FALSE)</f>
        <v>6.47</v>
      </c>
      <c r="G240" s="12">
        <f>Revenue[[#This Row],[Amount]]/Revenue[[#This Row],[Units]]</f>
        <v>2037</v>
      </c>
      <c r="H240" s="12">
        <f>Revenue[[#This Row],[Units]]*Revenue[[#This Row],[Cost Per Unit]]</f>
        <v>19.41</v>
      </c>
      <c r="I240" s="26">
        <f>Revenue[[#This Row],[Amount]]-Revenue[[#This Row],[Total Cost]]</f>
        <v>6091.59</v>
      </c>
    </row>
    <row r="241" spans="1:9" x14ac:dyDescent="0.25">
      <c r="A241" s="9" t="s">
        <v>8</v>
      </c>
      <c r="B241" s="9" t="s">
        <v>30</v>
      </c>
      <c r="C241" s="9" t="s">
        <v>21</v>
      </c>
      <c r="D241" s="10">
        <f>Data!D237</f>
        <v>3507</v>
      </c>
      <c r="E241" s="51">
        <f>Data!E237</f>
        <v>288</v>
      </c>
      <c r="F241" s="39">
        <f>VLOOKUP(Revenue[[#This Row],[Product]],products[#All],2,FALSE)</f>
        <v>5.79</v>
      </c>
      <c r="G241" s="12">
        <f>Revenue[[#This Row],[Amount]]/Revenue[[#This Row],[Units]]</f>
        <v>12.177083333333334</v>
      </c>
      <c r="H241" s="12">
        <f>Revenue[[#This Row],[Units]]*Revenue[[#This Row],[Cost Per Unit]]</f>
        <v>1667.52</v>
      </c>
      <c r="I241" s="26">
        <f>Revenue[[#This Row],[Amount]]-Revenue[[#This Row],[Total Cost]]</f>
        <v>1839.48</v>
      </c>
    </row>
    <row r="242" spans="1:9" x14ac:dyDescent="0.25">
      <c r="A242" s="9" t="s">
        <v>16</v>
      </c>
      <c r="B242" s="9" t="s">
        <v>14</v>
      </c>
      <c r="C242" s="9" t="s">
        <v>31</v>
      </c>
      <c r="D242" s="10">
        <f>Data!D238</f>
        <v>4319</v>
      </c>
      <c r="E242" s="51">
        <f>Data!E238</f>
        <v>30</v>
      </c>
      <c r="F242" s="39">
        <f>VLOOKUP(Revenue[[#This Row],[Product]],products[#All],2,FALSE)</f>
        <v>9.33</v>
      </c>
      <c r="G242" s="12">
        <f>Revenue[[#This Row],[Amount]]/Revenue[[#This Row],[Units]]</f>
        <v>143.96666666666667</v>
      </c>
      <c r="H242" s="12">
        <f>Revenue[[#This Row],[Units]]*Revenue[[#This Row],[Cost Per Unit]]</f>
        <v>279.89999999999998</v>
      </c>
      <c r="I242" s="26">
        <f>Revenue[[#This Row],[Amount]]-Revenue[[#This Row],[Total Cost]]</f>
        <v>4039.1</v>
      </c>
    </row>
    <row r="243" spans="1:9" x14ac:dyDescent="0.25">
      <c r="A243" s="9" t="s">
        <v>5</v>
      </c>
      <c r="B243" s="9" t="s">
        <v>20</v>
      </c>
      <c r="C243" s="9" t="s">
        <v>42</v>
      </c>
      <c r="D243" s="10">
        <f>Data!D239</f>
        <v>609</v>
      </c>
      <c r="E243" s="51">
        <f>Data!E239</f>
        <v>87</v>
      </c>
      <c r="F243" s="39">
        <f>VLOOKUP(Revenue[[#This Row],[Product]],products[#All],2,FALSE)</f>
        <v>5.6</v>
      </c>
      <c r="G243" s="12">
        <f>Revenue[[#This Row],[Amount]]/Revenue[[#This Row],[Units]]</f>
        <v>7</v>
      </c>
      <c r="H243" s="12">
        <f>Revenue[[#This Row],[Units]]*Revenue[[#This Row],[Cost Per Unit]]</f>
        <v>487.2</v>
      </c>
      <c r="I243" s="26">
        <f>Revenue[[#This Row],[Amount]]-Revenue[[#This Row],[Total Cost]]</f>
        <v>121.80000000000001</v>
      </c>
    </row>
    <row r="244" spans="1:9" x14ac:dyDescent="0.25">
      <c r="A244" s="9" t="s">
        <v>5</v>
      </c>
      <c r="B244" s="9" t="s">
        <v>17</v>
      </c>
      <c r="C244" s="9" t="s">
        <v>39</v>
      </c>
      <c r="D244" s="10">
        <f>Data!D240</f>
        <v>6370</v>
      </c>
      <c r="E244" s="51">
        <f>Data!E240</f>
        <v>30</v>
      </c>
      <c r="F244" s="39">
        <f>VLOOKUP(Revenue[[#This Row],[Product]],products[#All],2,FALSE)</f>
        <v>16.73</v>
      </c>
      <c r="G244" s="12">
        <f>Revenue[[#This Row],[Amount]]/Revenue[[#This Row],[Units]]</f>
        <v>212.33333333333334</v>
      </c>
      <c r="H244" s="12">
        <f>Revenue[[#This Row],[Units]]*Revenue[[#This Row],[Cost Per Unit]]</f>
        <v>501.90000000000003</v>
      </c>
      <c r="I244" s="26">
        <f>Revenue[[#This Row],[Amount]]-Revenue[[#This Row],[Total Cost]]</f>
        <v>5868.1</v>
      </c>
    </row>
    <row r="245" spans="1:9" x14ac:dyDescent="0.25">
      <c r="A245" s="9" t="s">
        <v>25</v>
      </c>
      <c r="B245" s="9" t="s">
        <v>20</v>
      </c>
      <c r="C245" s="9" t="s">
        <v>36</v>
      </c>
      <c r="D245" s="10">
        <f>Data!D241</f>
        <v>5474</v>
      </c>
      <c r="E245" s="51">
        <f>Data!E241</f>
        <v>168</v>
      </c>
      <c r="F245" s="39">
        <f>VLOOKUP(Revenue[[#This Row],[Product]],products[#All],2,FALSE)</f>
        <v>7.64</v>
      </c>
      <c r="G245" s="12">
        <f>Revenue[[#This Row],[Amount]]/Revenue[[#This Row],[Units]]</f>
        <v>32.583333333333336</v>
      </c>
      <c r="H245" s="12">
        <f>Revenue[[#This Row],[Units]]*Revenue[[#This Row],[Cost Per Unit]]</f>
        <v>1283.52</v>
      </c>
      <c r="I245" s="26">
        <f>Revenue[[#This Row],[Amount]]-Revenue[[#This Row],[Total Cost]]</f>
        <v>4190.4799999999996</v>
      </c>
    </row>
    <row r="246" spans="1:9" x14ac:dyDescent="0.25">
      <c r="A246" s="9" t="s">
        <v>5</v>
      </c>
      <c r="B246" s="9" t="s">
        <v>14</v>
      </c>
      <c r="C246" s="9" t="s">
        <v>39</v>
      </c>
      <c r="D246" s="10">
        <f>Data!D242</f>
        <v>3164</v>
      </c>
      <c r="E246" s="51">
        <f>Data!E242</f>
        <v>306</v>
      </c>
      <c r="F246" s="39">
        <f>VLOOKUP(Revenue[[#This Row],[Product]],products[#All],2,FALSE)</f>
        <v>16.73</v>
      </c>
      <c r="G246" s="12">
        <f>Revenue[[#This Row],[Amount]]/Revenue[[#This Row],[Units]]</f>
        <v>10.339869281045752</v>
      </c>
      <c r="H246" s="12">
        <f>Revenue[[#This Row],[Units]]*Revenue[[#This Row],[Cost Per Unit]]</f>
        <v>5119.38</v>
      </c>
      <c r="I246" s="26">
        <f>Revenue[[#This Row],[Amount]]-Revenue[[#This Row],[Total Cost]]</f>
        <v>-1955.38</v>
      </c>
    </row>
    <row r="247" spans="1:9" x14ac:dyDescent="0.25">
      <c r="A247" s="9" t="s">
        <v>16</v>
      </c>
      <c r="B247" s="9" t="s">
        <v>9</v>
      </c>
      <c r="C247" s="9" t="s">
        <v>12</v>
      </c>
      <c r="D247" s="10">
        <f>Data!D243</f>
        <v>1302</v>
      </c>
      <c r="E247" s="51">
        <f>Data!E243</f>
        <v>402</v>
      </c>
      <c r="F247" s="39">
        <f>VLOOKUP(Revenue[[#This Row],[Product]],products[#All],2,FALSE)</f>
        <v>11.88</v>
      </c>
      <c r="G247" s="12">
        <f>Revenue[[#This Row],[Amount]]/Revenue[[#This Row],[Units]]</f>
        <v>3.2388059701492535</v>
      </c>
      <c r="H247" s="12">
        <f>Revenue[[#This Row],[Units]]*Revenue[[#This Row],[Cost Per Unit]]</f>
        <v>4775.76</v>
      </c>
      <c r="I247" s="26">
        <f>Revenue[[#This Row],[Amount]]-Revenue[[#This Row],[Total Cost]]</f>
        <v>-3473.76</v>
      </c>
    </row>
    <row r="248" spans="1:9" x14ac:dyDescent="0.25">
      <c r="A248" s="9" t="s">
        <v>27</v>
      </c>
      <c r="B248" s="9" t="s">
        <v>6</v>
      </c>
      <c r="C248" s="9" t="s">
        <v>40</v>
      </c>
      <c r="D248" s="10">
        <f>Data!D244</f>
        <v>7308</v>
      </c>
      <c r="E248" s="51">
        <f>Data!E244</f>
        <v>327</v>
      </c>
      <c r="F248" s="39">
        <f>VLOOKUP(Revenue[[#This Row],[Product]],products[#All],2,FALSE)</f>
        <v>10.38</v>
      </c>
      <c r="G248" s="12">
        <f>Revenue[[#This Row],[Amount]]/Revenue[[#This Row],[Units]]</f>
        <v>22.348623853211009</v>
      </c>
      <c r="H248" s="12">
        <f>Revenue[[#This Row],[Units]]*Revenue[[#This Row],[Cost Per Unit]]</f>
        <v>3394.26</v>
      </c>
      <c r="I248" s="26">
        <f>Revenue[[#This Row],[Amount]]-Revenue[[#This Row],[Total Cost]]</f>
        <v>3913.74</v>
      </c>
    </row>
    <row r="249" spans="1:9" x14ac:dyDescent="0.25">
      <c r="A249" s="9" t="s">
        <v>5</v>
      </c>
      <c r="B249" s="9" t="s">
        <v>6</v>
      </c>
      <c r="C249" s="9" t="s">
        <v>39</v>
      </c>
      <c r="D249" s="10">
        <f>Data!D245</f>
        <v>6132</v>
      </c>
      <c r="E249" s="51">
        <f>Data!E245</f>
        <v>93</v>
      </c>
      <c r="F249" s="39">
        <f>VLOOKUP(Revenue[[#This Row],[Product]],products[#All],2,FALSE)</f>
        <v>16.73</v>
      </c>
      <c r="G249" s="12">
        <f>Revenue[[#This Row],[Amount]]/Revenue[[#This Row],[Units]]</f>
        <v>65.935483870967744</v>
      </c>
      <c r="H249" s="12">
        <f>Revenue[[#This Row],[Units]]*Revenue[[#This Row],[Cost Per Unit]]</f>
        <v>1555.89</v>
      </c>
      <c r="I249" s="26">
        <f>Revenue[[#This Row],[Amount]]-Revenue[[#This Row],[Total Cost]]</f>
        <v>4576.1099999999997</v>
      </c>
    </row>
    <row r="250" spans="1:9" x14ac:dyDescent="0.25">
      <c r="A250" s="9" t="s">
        <v>35</v>
      </c>
      <c r="B250" s="9" t="s">
        <v>9</v>
      </c>
      <c r="C250" s="9" t="s">
        <v>24</v>
      </c>
      <c r="D250" s="10">
        <f>Data!D246</f>
        <v>3472</v>
      </c>
      <c r="E250" s="51">
        <f>Data!E246</f>
        <v>96</v>
      </c>
      <c r="F250" s="39">
        <f>VLOOKUP(Revenue[[#This Row],[Product]],products[#All],2,FALSE)</f>
        <v>11.7</v>
      </c>
      <c r="G250" s="12">
        <f>Revenue[[#This Row],[Amount]]/Revenue[[#This Row],[Units]]</f>
        <v>36.166666666666664</v>
      </c>
      <c r="H250" s="12">
        <f>Revenue[[#This Row],[Units]]*Revenue[[#This Row],[Cost Per Unit]]</f>
        <v>1123.1999999999998</v>
      </c>
      <c r="I250" s="26">
        <f>Revenue[[#This Row],[Amount]]-Revenue[[#This Row],[Total Cost]]</f>
        <v>2348.8000000000002</v>
      </c>
    </row>
    <row r="251" spans="1:9" x14ac:dyDescent="0.25">
      <c r="A251" s="9" t="s">
        <v>8</v>
      </c>
      <c r="B251" s="9" t="s">
        <v>17</v>
      </c>
      <c r="C251" s="9" t="s">
        <v>15</v>
      </c>
      <c r="D251" s="10">
        <f>Data!D247</f>
        <v>9660</v>
      </c>
      <c r="E251" s="51">
        <f>Data!E247</f>
        <v>27</v>
      </c>
      <c r="F251" s="39">
        <f>VLOOKUP(Revenue[[#This Row],[Product]],products[#All],2,FALSE)</f>
        <v>6.47</v>
      </c>
      <c r="G251" s="12">
        <f>Revenue[[#This Row],[Amount]]/Revenue[[#This Row],[Units]]</f>
        <v>357.77777777777777</v>
      </c>
      <c r="H251" s="12">
        <f>Revenue[[#This Row],[Units]]*Revenue[[#This Row],[Cost Per Unit]]</f>
        <v>174.69</v>
      </c>
      <c r="I251" s="26">
        <f>Revenue[[#This Row],[Amount]]-Revenue[[#This Row],[Total Cost]]</f>
        <v>9485.31</v>
      </c>
    </row>
    <row r="252" spans="1:9" x14ac:dyDescent="0.25">
      <c r="A252" s="9" t="s">
        <v>11</v>
      </c>
      <c r="B252" s="9" t="s">
        <v>20</v>
      </c>
      <c r="C252" s="9" t="s">
        <v>42</v>
      </c>
      <c r="D252" s="10">
        <f>Data!D248</f>
        <v>2436</v>
      </c>
      <c r="E252" s="51">
        <f>Data!E248</f>
        <v>99</v>
      </c>
      <c r="F252" s="39">
        <f>VLOOKUP(Revenue[[#This Row],[Product]],products[#All],2,FALSE)</f>
        <v>5.6</v>
      </c>
      <c r="G252" s="12">
        <f>Revenue[[#This Row],[Amount]]/Revenue[[#This Row],[Units]]</f>
        <v>24.606060606060606</v>
      </c>
      <c r="H252" s="12">
        <f>Revenue[[#This Row],[Units]]*Revenue[[#This Row],[Cost Per Unit]]</f>
        <v>554.4</v>
      </c>
      <c r="I252" s="26">
        <f>Revenue[[#This Row],[Amount]]-Revenue[[#This Row],[Total Cost]]</f>
        <v>1881.6</v>
      </c>
    </row>
    <row r="253" spans="1:9" x14ac:dyDescent="0.25">
      <c r="A253" s="9" t="s">
        <v>11</v>
      </c>
      <c r="B253" s="9" t="s">
        <v>20</v>
      </c>
      <c r="C253" s="9" t="s">
        <v>19</v>
      </c>
      <c r="D253" s="10">
        <f>Data!D249</f>
        <v>9506</v>
      </c>
      <c r="E253" s="51">
        <f>Data!E249</f>
        <v>87</v>
      </c>
      <c r="F253" s="39">
        <f>VLOOKUP(Revenue[[#This Row],[Product]],products[#All],2,FALSE)</f>
        <v>12.37</v>
      </c>
      <c r="G253" s="12">
        <f>Revenue[[#This Row],[Amount]]/Revenue[[#This Row],[Units]]</f>
        <v>109.26436781609195</v>
      </c>
      <c r="H253" s="12">
        <f>Revenue[[#This Row],[Units]]*Revenue[[#This Row],[Cost Per Unit]]</f>
        <v>1076.1899999999998</v>
      </c>
      <c r="I253" s="26">
        <f>Revenue[[#This Row],[Amount]]-Revenue[[#This Row],[Total Cost]]</f>
        <v>8429.81</v>
      </c>
    </row>
    <row r="254" spans="1:9" x14ac:dyDescent="0.25">
      <c r="A254" s="9" t="s">
        <v>35</v>
      </c>
      <c r="B254" s="9" t="s">
        <v>6</v>
      </c>
      <c r="C254" s="9" t="s">
        <v>41</v>
      </c>
      <c r="D254" s="10">
        <f>Data!D250</f>
        <v>245</v>
      </c>
      <c r="E254" s="51">
        <f>Data!E250</f>
        <v>288</v>
      </c>
      <c r="F254" s="39">
        <f>VLOOKUP(Revenue[[#This Row],[Product]],products[#All],2,FALSE)</f>
        <v>9</v>
      </c>
      <c r="G254" s="12">
        <f>Revenue[[#This Row],[Amount]]/Revenue[[#This Row],[Units]]</f>
        <v>0.85069444444444442</v>
      </c>
      <c r="H254" s="12">
        <f>Revenue[[#This Row],[Units]]*Revenue[[#This Row],[Cost Per Unit]]</f>
        <v>2592</v>
      </c>
      <c r="I254" s="26">
        <f>Revenue[[#This Row],[Amount]]-Revenue[[#This Row],[Total Cost]]</f>
        <v>-2347</v>
      </c>
    </row>
    <row r="255" spans="1:9" x14ac:dyDescent="0.25">
      <c r="A255" s="9" t="s">
        <v>8</v>
      </c>
      <c r="B255" s="9" t="s">
        <v>9</v>
      </c>
      <c r="C255" s="9" t="s">
        <v>33</v>
      </c>
      <c r="D255" s="10">
        <f>Data!D251</f>
        <v>2702</v>
      </c>
      <c r="E255" s="51">
        <f>Data!E251</f>
        <v>363</v>
      </c>
      <c r="F255" s="39">
        <f>VLOOKUP(Revenue[[#This Row],[Product]],products[#All],2,FALSE)</f>
        <v>10.62</v>
      </c>
      <c r="G255" s="12">
        <f>Revenue[[#This Row],[Amount]]/Revenue[[#This Row],[Units]]</f>
        <v>7.443526170798898</v>
      </c>
      <c r="H255" s="12">
        <f>Revenue[[#This Row],[Units]]*Revenue[[#This Row],[Cost Per Unit]]</f>
        <v>3855.0599999999995</v>
      </c>
      <c r="I255" s="26">
        <f>Revenue[[#This Row],[Amount]]-Revenue[[#This Row],[Total Cost]]</f>
        <v>-1153.0599999999995</v>
      </c>
    </row>
    <row r="256" spans="1:9" x14ac:dyDescent="0.25">
      <c r="A256" s="9" t="s">
        <v>35</v>
      </c>
      <c r="B256" s="9" t="s">
        <v>30</v>
      </c>
      <c r="C256" s="9" t="s">
        <v>28</v>
      </c>
      <c r="D256" s="10">
        <f>Data!D252</f>
        <v>700</v>
      </c>
      <c r="E256" s="51">
        <f>Data!E252</f>
        <v>87</v>
      </c>
      <c r="F256" s="39">
        <f>VLOOKUP(Revenue[[#This Row],[Product]],products[#All],2,FALSE)</f>
        <v>3.11</v>
      </c>
      <c r="G256" s="12">
        <f>Revenue[[#This Row],[Amount]]/Revenue[[#This Row],[Units]]</f>
        <v>8.0459770114942533</v>
      </c>
      <c r="H256" s="12">
        <f>Revenue[[#This Row],[Units]]*Revenue[[#This Row],[Cost Per Unit]]</f>
        <v>270.57</v>
      </c>
      <c r="I256" s="26">
        <f>Revenue[[#This Row],[Amount]]-Revenue[[#This Row],[Total Cost]]</f>
        <v>429.43</v>
      </c>
    </row>
    <row r="257" spans="1:9" x14ac:dyDescent="0.25">
      <c r="A257" s="9" t="s">
        <v>16</v>
      </c>
      <c r="B257" s="9" t="s">
        <v>30</v>
      </c>
      <c r="C257" s="9" t="s">
        <v>28</v>
      </c>
      <c r="D257" s="10">
        <f>Data!D253</f>
        <v>3759</v>
      </c>
      <c r="E257" s="51">
        <f>Data!E253</f>
        <v>150</v>
      </c>
      <c r="F257" s="39">
        <f>VLOOKUP(Revenue[[#This Row],[Product]],products[#All],2,FALSE)</f>
        <v>3.11</v>
      </c>
      <c r="G257" s="12">
        <f>Revenue[[#This Row],[Amount]]/Revenue[[#This Row],[Units]]</f>
        <v>25.06</v>
      </c>
      <c r="H257" s="12">
        <f>Revenue[[#This Row],[Units]]*Revenue[[#This Row],[Cost Per Unit]]</f>
        <v>466.5</v>
      </c>
      <c r="I257" s="26">
        <f>Revenue[[#This Row],[Amount]]-Revenue[[#This Row],[Total Cost]]</f>
        <v>3292.5</v>
      </c>
    </row>
    <row r="258" spans="1:9" x14ac:dyDescent="0.25">
      <c r="A258" s="9" t="s">
        <v>26</v>
      </c>
      <c r="B258" s="9" t="s">
        <v>9</v>
      </c>
      <c r="C258" s="9" t="s">
        <v>28</v>
      </c>
      <c r="D258" s="10">
        <f>Data!D254</f>
        <v>1589</v>
      </c>
      <c r="E258" s="51">
        <f>Data!E254</f>
        <v>303</v>
      </c>
      <c r="F258" s="39">
        <f>VLOOKUP(Revenue[[#This Row],[Product]],products[#All],2,FALSE)</f>
        <v>3.11</v>
      </c>
      <c r="G258" s="12">
        <f>Revenue[[#This Row],[Amount]]/Revenue[[#This Row],[Units]]</f>
        <v>5.2442244224422438</v>
      </c>
      <c r="H258" s="12">
        <f>Revenue[[#This Row],[Units]]*Revenue[[#This Row],[Cost Per Unit]]</f>
        <v>942.32999999999993</v>
      </c>
      <c r="I258" s="26">
        <f>Revenue[[#This Row],[Amount]]-Revenue[[#This Row],[Total Cost]]</f>
        <v>646.67000000000007</v>
      </c>
    </row>
    <row r="259" spans="1:9" x14ac:dyDescent="0.25">
      <c r="A259" s="9" t="s">
        <v>23</v>
      </c>
      <c r="B259" s="9" t="s">
        <v>9</v>
      </c>
      <c r="C259" s="9" t="s">
        <v>40</v>
      </c>
      <c r="D259" s="10">
        <f>Data!D255</f>
        <v>5194</v>
      </c>
      <c r="E259" s="51">
        <f>Data!E255</f>
        <v>288</v>
      </c>
      <c r="F259" s="39">
        <f>VLOOKUP(Revenue[[#This Row],[Product]],products[#All],2,FALSE)</f>
        <v>10.38</v>
      </c>
      <c r="G259" s="12">
        <f>Revenue[[#This Row],[Amount]]/Revenue[[#This Row],[Units]]</f>
        <v>18.034722222222221</v>
      </c>
      <c r="H259" s="12">
        <f>Revenue[[#This Row],[Units]]*Revenue[[#This Row],[Cost Per Unit]]</f>
        <v>2989.44</v>
      </c>
      <c r="I259" s="26">
        <f>Revenue[[#This Row],[Amount]]-Revenue[[#This Row],[Total Cost]]</f>
        <v>2204.56</v>
      </c>
    </row>
    <row r="260" spans="1:9" x14ac:dyDescent="0.25">
      <c r="A260" s="9" t="s">
        <v>35</v>
      </c>
      <c r="B260" s="9" t="s">
        <v>14</v>
      </c>
      <c r="C260" s="9" t="s">
        <v>31</v>
      </c>
      <c r="D260" s="10">
        <f>Data!D256</f>
        <v>945</v>
      </c>
      <c r="E260" s="51">
        <f>Data!E256</f>
        <v>75</v>
      </c>
      <c r="F260" s="39">
        <f>VLOOKUP(Revenue[[#This Row],[Product]],products[#All],2,FALSE)</f>
        <v>9.33</v>
      </c>
      <c r="G260" s="12">
        <f>Revenue[[#This Row],[Amount]]/Revenue[[#This Row],[Units]]</f>
        <v>12.6</v>
      </c>
      <c r="H260" s="12">
        <f>Revenue[[#This Row],[Units]]*Revenue[[#This Row],[Cost Per Unit]]</f>
        <v>699.75</v>
      </c>
      <c r="I260" s="26">
        <f>Revenue[[#This Row],[Amount]]-Revenue[[#This Row],[Total Cost]]</f>
        <v>245.25</v>
      </c>
    </row>
    <row r="261" spans="1:9" x14ac:dyDescent="0.25">
      <c r="A261" s="9" t="s">
        <v>5</v>
      </c>
      <c r="B261" s="9" t="s">
        <v>20</v>
      </c>
      <c r="C261" s="9" t="s">
        <v>21</v>
      </c>
      <c r="D261" s="10">
        <f>Data!D257</f>
        <v>1988</v>
      </c>
      <c r="E261" s="51">
        <f>Data!E257</f>
        <v>39</v>
      </c>
      <c r="F261" s="39">
        <f>VLOOKUP(Revenue[[#This Row],[Product]],products[#All],2,FALSE)</f>
        <v>5.79</v>
      </c>
      <c r="G261" s="12">
        <f>Revenue[[#This Row],[Amount]]/Revenue[[#This Row],[Units]]</f>
        <v>50.974358974358971</v>
      </c>
      <c r="H261" s="12">
        <f>Revenue[[#This Row],[Units]]*Revenue[[#This Row],[Cost Per Unit]]</f>
        <v>225.81</v>
      </c>
      <c r="I261" s="26">
        <f>Revenue[[#This Row],[Amount]]-Revenue[[#This Row],[Total Cost]]</f>
        <v>1762.19</v>
      </c>
    </row>
    <row r="262" spans="1:9" x14ac:dyDescent="0.25">
      <c r="A262" s="9" t="s">
        <v>16</v>
      </c>
      <c r="B262" s="9" t="s">
        <v>30</v>
      </c>
      <c r="C262" s="9" t="s">
        <v>10</v>
      </c>
      <c r="D262" s="10">
        <f>Data!D258</f>
        <v>6734</v>
      </c>
      <c r="E262" s="51">
        <f>Data!E258</f>
        <v>123</v>
      </c>
      <c r="F262" s="39">
        <f>VLOOKUP(Revenue[[#This Row],[Product]],products[#All],2,FALSE)</f>
        <v>8.65</v>
      </c>
      <c r="G262" s="12">
        <f>Revenue[[#This Row],[Amount]]/Revenue[[#This Row],[Units]]</f>
        <v>54.747967479674799</v>
      </c>
      <c r="H262" s="12">
        <f>Revenue[[#This Row],[Units]]*Revenue[[#This Row],[Cost Per Unit]]</f>
        <v>1063.95</v>
      </c>
      <c r="I262" s="26">
        <f>Revenue[[#This Row],[Amount]]-Revenue[[#This Row],[Total Cost]]</f>
        <v>5670.05</v>
      </c>
    </row>
    <row r="263" spans="1:9" x14ac:dyDescent="0.25">
      <c r="A263" s="9" t="s">
        <v>5</v>
      </c>
      <c r="B263" s="9" t="s">
        <v>14</v>
      </c>
      <c r="C263" s="9" t="s">
        <v>12</v>
      </c>
      <c r="D263" s="10">
        <f>Data!D259</f>
        <v>217</v>
      </c>
      <c r="E263" s="51">
        <f>Data!E259</f>
        <v>36</v>
      </c>
      <c r="F263" s="39">
        <f>VLOOKUP(Revenue[[#This Row],[Product]],products[#All],2,FALSE)</f>
        <v>11.88</v>
      </c>
      <c r="G263" s="12">
        <f>Revenue[[#This Row],[Amount]]/Revenue[[#This Row],[Units]]</f>
        <v>6.0277777777777777</v>
      </c>
      <c r="H263" s="12">
        <f>Revenue[[#This Row],[Units]]*Revenue[[#This Row],[Cost Per Unit]]</f>
        <v>427.68</v>
      </c>
      <c r="I263" s="26">
        <f>Revenue[[#This Row],[Amount]]-Revenue[[#This Row],[Total Cost]]</f>
        <v>-210.68</v>
      </c>
    </row>
    <row r="264" spans="1:9" x14ac:dyDescent="0.25">
      <c r="A264" s="9" t="s">
        <v>25</v>
      </c>
      <c r="B264" s="9" t="s">
        <v>30</v>
      </c>
      <c r="C264" s="9" t="s">
        <v>22</v>
      </c>
      <c r="D264" s="10">
        <f>Data!D260</f>
        <v>6279</v>
      </c>
      <c r="E264" s="51">
        <f>Data!E260</f>
        <v>237</v>
      </c>
      <c r="F264" s="39">
        <f>VLOOKUP(Revenue[[#This Row],[Product]],products[#All],2,FALSE)</f>
        <v>9.77</v>
      </c>
      <c r="G264" s="12">
        <f>Revenue[[#This Row],[Amount]]/Revenue[[#This Row],[Units]]</f>
        <v>26.49367088607595</v>
      </c>
      <c r="H264" s="12">
        <f>Revenue[[#This Row],[Units]]*Revenue[[#This Row],[Cost Per Unit]]</f>
        <v>2315.4899999999998</v>
      </c>
      <c r="I264" s="26">
        <f>Revenue[[#This Row],[Amount]]-Revenue[[#This Row],[Total Cost]]</f>
        <v>3963.51</v>
      </c>
    </row>
    <row r="265" spans="1:9" x14ac:dyDescent="0.25">
      <c r="A265" s="9" t="s">
        <v>5</v>
      </c>
      <c r="B265" s="9" t="s">
        <v>14</v>
      </c>
      <c r="C265" s="9" t="s">
        <v>31</v>
      </c>
      <c r="D265" s="10">
        <f>Data!D261</f>
        <v>4424</v>
      </c>
      <c r="E265" s="51">
        <f>Data!E261</f>
        <v>201</v>
      </c>
      <c r="F265" s="39">
        <f>VLOOKUP(Revenue[[#This Row],[Product]],products[#All],2,FALSE)</f>
        <v>9.33</v>
      </c>
      <c r="G265" s="12">
        <f>Revenue[[#This Row],[Amount]]/Revenue[[#This Row],[Units]]</f>
        <v>22.009950248756219</v>
      </c>
      <c r="H265" s="12">
        <f>Revenue[[#This Row],[Units]]*Revenue[[#This Row],[Cost Per Unit]]</f>
        <v>1875.33</v>
      </c>
      <c r="I265" s="26">
        <f>Revenue[[#This Row],[Amount]]-Revenue[[#This Row],[Total Cost]]</f>
        <v>2548.67</v>
      </c>
    </row>
    <row r="266" spans="1:9" x14ac:dyDescent="0.25">
      <c r="A266" s="9" t="s">
        <v>26</v>
      </c>
      <c r="B266" s="9" t="s">
        <v>14</v>
      </c>
      <c r="C266" s="9" t="s">
        <v>28</v>
      </c>
      <c r="D266" s="10">
        <f>Data!D262</f>
        <v>189</v>
      </c>
      <c r="E266" s="51">
        <f>Data!E262</f>
        <v>48</v>
      </c>
      <c r="F266" s="39">
        <f>VLOOKUP(Revenue[[#This Row],[Product]],products[#All],2,FALSE)</f>
        <v>3.11</v>
      </c>
      <c r="G266" s="12">
        <f>Revenue[[#This Row],[Amount]]/Revenue[[#This Row],[Units]]</f>
        <v>3.9375</v>
      </c>
      <c r="H266" s="12">
        <f>Revenue[[#This Row],[Units]]*Revenue[[#This Row],[Cost Per Unit]]</f>
        <v>149.28</v>
      </c>
      <c r="I266" s="26">
        <f>Revenue[[#This Row],[Amount]]-Revenue[[#This Row],[Total Cost]]</f>
        <v>39.72</v>
      </c>
    </row>
    <row r="267" spans="1:9" x14ac:dyDescent="0.25">
      <c r="A267" s="9" t="s">
        <v>25</v>
      </c>
      <c r="B267" s="9" t="s">
        <v>9</v>
      </c>
      <c r="C267" s="9" t="s">
        <v>22</v>
      </c>
      <c r="D267" s="10">
        <f>Data!D263</f>
        <v>490</v>
      </c>
      <c r="E267" s="51">
        <f>Data!E263</f>
        <v>84</v>
      </c>
      <c r="F267" s="39">
        <f>VLOOKUP(Revenue[[#This Row],[Product]],products[#All],2,FALSE)</f>
        <v>9.77</v>
      </c>
      <c r="G267" s="12">
        <f>Revenue[[#This Row],[Amount]]/Revenue[[#This Row],[Units]]</f>
        <v>5.833333333333333</v>
      </c>
      <c r="H267" s="12">
        <f>Revenue[[#This Row],[Units]]*Revenue[[#This Row],[Cost Per Unit]]</f>
        <v>820.68</v>
      </c>
      <c r="I267" s="26">
        <f>Revenue[[#This Row],[Amount]]-Revenue[[#This Row],[Total Cost]]</f>
        <v>-330.67999999999995</v>
      </c>
    </row>
    <row r="268" spans="1:9" x14ac:dyDescent="0.25">
      <c r="A268" s="9" t="s">
        <v>8</v>
      </c>
      <c r="B268" s="9" t="s">
        <v>6</v>
      </c>
      <c r="C268" s="9" t="s">
        <v>41</v>
      </c>
      <c r="D268" s="10">
        <f>Data!D264</f>
        <v>434</v>
      </c>
      <c r="E268" s="51">
        <f>Data!E264</f>
        <v>87</v>
      </c>
      <c r="F268" s="39">
        <f>VLOOKUP(Revenue[[#This Row],[Product]],products[#All],2,FALSE)</f>
        <v>9</v>
      </c>
      <c r="G268" s="12">
        <f>Revenue[[#This Row],[Amount]]/Revenue[[#This Row],[Units]]</f>
        <v>4.9885057471264371</v>
      </c>
      <c r="H268" s="12">
        <f>Revenue[[#This Row],[Units]]*Revenue[[#This Row],[Cost Per Unit]]</f>
        <v>783</v>
      </c>
      <c r="I268" s="26">
        <f>Revenue[[#This Row],[Amount]]-Revenue[[#This Row],[Total Cost]]</f>
        <v>-349</v>
      </c>
    </row>
    <row r="269" spans="1:9" x14ac:dyDescent="0.25">
      <c r="A269" s="9" t="s">
        <v>23</v>
      </c>
      <c r="B269" s="9" t="s">
        <v>20</v>
      </c>
      <c r="C269" s="9" t="s">
        <v>7</v>
      </c>
      <c r="D269" s="10">
        <f>Data!D265</f>
        <v>10129</v>
      </c>
      <c r="E269" s="51">
        <f>Data!E265</f>
        <v>312</v>
      </c>
      <c r="F269" s="39">
        <f>VLOOKUP(Revenue[[#This Row],[Product]],products[#All],2,FALSE)</f>
        <v>14.49</v>
      </c>
      <c r="G269" s="12">
        <f>Revenue[[#This Row],[Amount]]/Revenue[[#This Row],[Units]]</f>
        <v>32.464743589743591</v>
      </c>
      <c r="H269" s="12">
        <f>Revenue[[#This Row],[Units]]*Revenue[[#This Row],[Cost Per Unit]]</f>
        <v>4520.88</v>
      </c>
      <c r="I269" s="26">
        <f>Revenue[[#This Row],[Amount]]-Revenue[[#This Row],[Total Cost]]</f>
        <v>5608.12</v>
      </c>
    </row>
    <row r="270" spans="1:9" x14ac:dyDescent="0.25">
      <c r="A270" s="9" t="s">
        <v>27</v>
      </c>
      <c r="B270" s="9" t="s">
        <v>17</v>
      </c>
      <c r="C270" s="9" t="s">
        <v>40</v>
      </c>
      <c r="D270" s="10">
        <f>Data!D266</f>
        <v>1652</v>
      </c>
      <c r="E270" s="51">
        <f>Data!E266</f>
        <v>102</v>
      </c>
      <c r="F270" s="39">
        <f>VLOOKUP(Revenue[[#This Row],[Product]],products[#All],2,FALSE)</f>
        <v>10.38</v>
      </c>
      <c r="G270" s="12">
        <f>Revenue[[#This Row],[Amount]]/Revenue[[#This Row],[Units]]</f>
        <v>16.196078431372548</v>
      </c>
      <c r="H270" s="12">
        <f>Revenue[[#This Row],[Units]]*Revenue[[#This Row],[Cost Per Unit]]</f>
        <v>1058.76</v>
      </c>
      <c r="I270" s="26">
        <f>Revenue[[#This Row],[Amount]]-Revenue[[#This Row],[Total Cost]]</f>
        <v>593.24</v>
      </c>
    </row>
    <row r="271" spans="1:9" x14ac:dyDescent="0.25">
      <c r="A271" s="9" t="s">
        <v>8</v>
      </c>
      <c r="B271" s="9" t="s">
        <v>20</v>
      </c>
      <c r="C271" s="9" t="s">
        <v>41</v>
      </c>
      <c r="D271" s="10">
        <f>Data!D267</f>
        <v>6433</v>
      </c>
      <c r="E271" s="51">
        <f>Data!E267</f>
        <v>78</v>
      </c>
      <c r="F271" s="39">
        <f>VLOOKUP(Revenue[[#This Row],[Product]],products[#All],2,FALSE)</f>
        <v>9</v>
      </c>
      <c r="G271" s="12">
        <f>Revenue[[#This Row],[Amount]]/Revenue[[#This Row],[Units]]</f>
        <v>82.474358974358978</v>
      </c>
      <c r="H271" s="12">
        <f>Revenue[[#This Row],[Units]]*Revenue[[#This Row],[Cost Per Unit]]</f>
        <v>702</v>
      </c>
      <c r="I271" s="26">
        <f>Revenue[[#This Row],[Amount]]-Revenue[[#This Row],[Total Cost]]</f>
        <v>5731</v>
      </c>
    </row>
    <row r="272" spans="1:9" x14ac:dyDescent="0.25">
      <c r="A272" s="43" t="s">
        <v>27</v>
      </c>
      <c r="B272" s="43" t="s">
        <v>30</v>
      </c>
      <c r="C272" s="43"/>
      <c r="D272" s="10">
        <f>Data!D268</f>
        <v>2212</v>
      </c>
      <c r="E272" s="51">
        <f>Data!E268</f>
        <v>117</v>
      </c>
      <c r="F272" s="44"/>
      <c r="G272" s="45">
        <f>Revenue[[#This Row],[Amount]]/Revenue[[#This Row],[Units]]</f>
        <v>18.905982905982906</v>
      </c>
      <c r="H272" s="45">
        <f>Revenue[[#This Row],[Units]]*Revenue[[#This Row],[Cost Per Unit]]</f>
        <v>0</v>
      </c>
      <c r="I272" s="46">
        <f>Revenue[[#This Row],[Amount]]-Revenue[[#This Row],[Total Cost]]</f>
        <v>2212</v>
      </c>
    </row>
    <row r="273" spans="1:9" x14ac:dyDescent="0.25">
      <c r="A273" s="9" t="s">
        <v>13</v>
      </c>
      <c r="B273" s="9" t="s">
        <v>9</v>
      </c>
      <c r="C273" s="9" t="s">
        <v>36</v>
      </c>
      <c r="D273" s="10">
        <f>Data!D269</f>
        <v>609</v>
      </c>
      <c r="E273" s="51">
        <f>Data!E269</f>
        <v>99</v>
      </c>
      <c r="F273" s="39">
        <f>VLOOKUP(Revenue[[#This Row],[Product]],products[#All],2,FALSE)</f>
        <v>7.64</v>
      </c>
      <c r="G273" s="12">
        <f>Revenue[[#This Row],[Amount]]/Revenue[[#This Row],[Units]]</f>
        <v>6.1515151515151514</v>
      </c>
      <c r="H273" s="12">
        <f>Revenue[[#This Row],[Units]]*Revenue[[#This Row],[Cost Per Unit]]</f>
        <v>756.36</v>
      </c>
      <c r="I273" s="26">
        <f>Revenue[[#This Row],[Amount]]-Revenue[[#This Row],[Total Cost]]</f>
        <v>-147.36000000000001</v>
      </c>
    </row>
    <row r="274" spans="1:9" x14ac:dyDescent="0.25">
      <c r="A274" s="9" t="s">
        <v>5</v>
      </c>
      <c r="B274" s="9" t="s">
        <v>9</v>
      </c>
      <c r="C274" s="9" t="s">
        <v>38</v>
      </c>
      <c r="D274" s="10">
        <f>Data!D270</f>
        <v>1638</v>
      </c>
      <c r="E274" s="51">
        <f>Data!E270</f>
        <v>48</v>
      </c>
      <c r="F274" s="39">
        <f>VLOOKUP(Revenue[[#This Row],[Product]],products[#All],2,FALSE)</f>
        <v>4.97</v>
      </c>
      <c r="G274" s="12">
        <f>Revenue[[#This Row],[Amount]]/Revenue[[#This Row],[Units]]</f>
        <v>34.125</v>
      </c>
      <c r="H274" s="12">
        <f>Revenue[[#This Row],[Units]]*Revenue[[#This Row],[Cost Per Unit]]</f>
        <v>238.56</v>
      </c>
      <c r="I274" s="26">
        <f>Revenue[[#This Row],[Amount]]-Revenue[[#This Row],[Total Cost]]</f>
        <v>1399.44</v>
      </c>
    </row>
    <row r="275" spans="1:9" x14ac:dyDescent="0.25">
      <c r="A275" s="9" t="s">
        <v>23</v>
      </c>
      <c r="B275" s="9" t="s">
        <v>30</v>
      </c>
      <c r="C275" s="9" t="s">
        <v>37</v>
      </c>
      <c r="D275" s="10">
        <f>Data!D271</f>
        <v>3829</v>
      </c>
      <c r="E275" s="51">
        <f>Data!E271</f>
        <v>24</v>
      </c>
      <c r="F275" s="39">
        <f>VLOOKUP(Revenue[[#This Row],[Product]],products[#All],2,FALSE)</f>
        <v>11.73</v>
      </c>
      <c r="G275" s="12">
        <f>Revenue[[#This Row],[Amount]]/Revenue[[#This Row],[Units]]</f>
        <v>159.54166666666666</v>
      </c>
      <c r="H275" s="12">
        <f>Revenue[[#This Row],[Units]]*Revenue[[#This Row],[Cost Per Unit]]</f>
        <v>281.52</v>
      </c>
      <c r="I275" s="26">
        <f>Revenue[[#This Row],[Amount]]-Revenue[[#This Row],[Total Cost]]</f>
        <v>3547.48</v>
      </c>
    </row>
    <row r="276" spans="1:9" x14ac:dyDescent="0.25">
      <c r="A276" s="9" t="s">
        <v>5</v>
      </c>
      <c r="B276" s="9" t="s">
        <v>17</v>
      </c>
      <c r="C276" s="9" t="s">
        <v>37</v>
      </c>
      <c r="D276" s="10">
        <f>Data!D272</f>
        <v>5775</v>
      </c>
      <c r="E276" s="51">
        <f>Data!E272</f>
        <v>42</v>
      </c>
      <c r="F276" s="39">
        <f>VLOOKUP(Revenue[[#This Row],[Product]],products[#All],2,FALSE)</f>
        <v>11.73</v>
      </c>
      <c r="G276" s="12">
        <f>Revenue[[#This Row],[Amount]]/Revenue[[#This Row],[Units]]</f>
        <v>137.5</v>
      </c>
      <c r="H276" s="12">
        <f>Revenue[[#This Row],[Units]]*Revenue[[#This Row],[Cost Per Unit]]</f>
        <v>492.66</v>
      </c>
      <c r="I276" s="26">
        <f>Revenue[[#This Row],[Amount]]-Revenue[[#This Row],[Total Cost]]</f>
        <v>5282.34</v>
      </c>
    </row>
    <row r="277" spans="1:9" x14ac:dyDescent="0.25">
      <c r="A277" s="9" t="s">
        <v>16</v>
      </c>
      <c r="B277" s="9" t="s">
        <v>9</v>
      </c>
      <c r="C277" s="9" t="s">
        <v>33</v>
      </c>
      <c r="D277" s="10">
        <f>Data!D273</f>
        <v>1071</v>
      </c>
      <c r="E277" s="51">
        <f>Data!E273</f>
        <v>270</v>
      </c>
      <c r="F277" s="39">
        <f>VLOOKUP(Revenue[[#This Row],[Product]],products[#All],2,FALSE)</f>
        <v>10.62</v>
      </c>
      <c r="G277" s="12">
        <f>Revenue[[#This Row],[Amount]]/Revenue[[#This Row],[Units]]</f>
        <v>3.9666666666666668</v>
      </c>
      <c r="H277" s="12">
        <f>Revenue[[#This Row],[Units]]*Revenue[[#This Row],[Cost Per Unit]]</f>
        <v>2867.3999999999996</v>
      </c>
      <c r="I277" s="26">
        <f>Revenue[[#This Row],[Amount]]-Revenue[[#This Row],[Total Cost]]</f>
        <v>-1796.3999999999996</v>
      </c>
    </row>
    <row r="278" spans="1:9" x14ac:dyDescent="0.25">
      <c r="A278" s="9" t="s">
        <v>8</v>
      </c>
      <c r="B278" s="9" t="s">
        <v>14</v>
      </c>
      <c r="C278" s="9" t="s">
        <v>34</v>
      </c>
      <c r="D278" s="10">
        <f>Data!D274</f>
        <v>5019</v>
      </c>
      <c r="E278" s="51">
        <f>Data!E274</f>
        <v>150</v>
      </c>
      <c r="F278" s="39">
        <f>VLOOKUP(Revenue[[#This Row],[Product]],products[#All],2,FALSE)</f>
        <v>6.49</v>
      </c>
      <c r="G278" s="12">
        <f>Revenue[[#This Row],[Amount]]/Revenue[[#This Row],[Units]]</f>
        <v>33.46</v>
      </c>
      <c r="H278" s="12">
        <f>Revenue[[#This Row],[Units]]*Revenue[[#This Row],[Cost Per Unit]]</f>
        <v>973.5</v>
      </c>
      <c r="I278" s="26">
        <f>Revenue[[#This Row],[Amount]]-Revenue[[#This Row],[Total Cost]]</f>
        <v>4045.5</v>
      </c>
    </row>
    <row r="279" spans="1:9" x14ac:dyDescent="0.25">
      <c r="A279" s="9" t="s">
        <v>26</v>
      </c>
      <c r="B279" s="9" t="s">
        <v>6</v>
      </c>
      <c r="C279" s="9" t="s">
        <v>37</v>
      </c>
      <c r="D279" s="10">
        <f>Data!D275</f>
        <v>2863</v>
      </c>
      <c r="E279" s="51">
        <f>Data!E275</f>
        <v>42</v>
      </c>
      <c r="F279" s="39">
        <f>VLOOKUP(Revenue[[#This Row],[Product]],products[#All],2,FALSE)</f>
        <v>11.73</v>
      </c>
      <c r="G279" s="12">
        <f>Revenue[[#This Row],[Amount]]/Revenue[[#This Row],[Units]]</f>
        <v>68.166666666666671</v>
      </c>
      <c r="H279" s="12">
        <f>Revenue[[#This Row],[Units]]*Revenue[[#This Row],[Cost Per Unit]]</f>
        <v>492.66</v>
      </c>
      <c r="I279" s="26">
        <f>Revenue[[#This Row],[Amount]]-Revenue[[#This Row],[Total Cost]]</f>
        <v>2370.34</v>
      </c>
    </row>
    <row r="280" spans="1:9" x14ac:dyDescent="0.25">
      <c r="A280" s="9" t="s">
        <v>5</v>
      </c>
      <c r="B280" s="9" t="s">
        <v>9</v>
      </c>
      <c r="C280" s="9" t="s">
        <v>32</v>
      </c>
      <c r="D280" s="10">
        <f>Data!D276</f>
        <v>1617</v>
      </c>
      <c r="E280" s="51">
        <f>Data!E276</f>
        <v>126</v>
      </c>
      <c r="F280" s="39">
        <f>VLOOKUP(Revenue[[#This Row],[Product]],products[#All],2,FALSE)</f>
        <v>7.16</v>
      </c>
      <c r="G280" s="12">
        <f>Revenue[[#This Row],[Amount]]/Revenue[[#This Row],[Units]]</f>
        <v>12.833333333333334</v>
      </c>
      <c r="H280" s="12">
        <f>Revenue[[#This Row],[Units]]*Revenue[[#This Row],[Cost Per Unit]]</f>
        <v>902.16</v>
      </c>
      <c r="I280" s="26">
        <f>Revenue[[#This Row],[Amount]]-Revenue[[#This Row],[Total Cost]]</f>
        <v>714.84</v>
      </c>
    </row>
    <row r="281" spans="1:9" x14ac:dyDescent="0.25">
      <c r="A281" s="9" t="s">
        <v>16</v>
      </c>
      <c r="B281" s="9" t="s">
        <v>6</v>
      </c>
      <c r="C281" s="9" t="s">
        <v>42</v>
      </c>
      <c r="D281" s="10">
        <f>Data!D277</f>
        <v>6818</v>
      </c>
      <c r="E281" s="51">
        <f>Data!E277</f>
        <v>6</v>
      </c>
      <c r="F281" s="39">
        <f>VLOOKUP(Revenue[[#This Row],[Product]],products[#All],2,FALSE)</f>
        <v>5.6</v>
      </c>
      <c r="G281" s="12">
        <f>Revenue[[#This Row],[Amount]]/Revenue[[#This Row],[Units]]</f>
        <v>1136.3333333333333</v>
      </c>
      <c r="H281" s="12">
        <f>Revenue[[#This Row],[Units]]*Revenue[[#This Row],[Cost Per Unit]]</f>
        <v>33.599999999999994</v>
      </c>
      <c r="I281" s="26">
        <f>Revenue[[#This Row],[Amount]]-Revenue[[#This Row],[Total Cost]]</f>
        <v>6784.4</v>
      </c>
    </row>
    <row r="282" spans="1:9" x14ac:dyDescent="0.25">
      <c r="A282" s="9" t="s">
        <v>27</v>
      </c>
      <c r="B282" s="9" t="s">
        <v>9</v>
      </c>
      <c r="C282" s="9" t="s">
        <v>37</v>
      </c>
      <c r="D282" s="10">
        <f>Data!D278</f>
        <v>6657</v>
      </c>
      <c r="E282" s="51">
        <f>Data!E278</f>
        <v>276</v>
      </c>
      <c r="F282" s="39">
        <f>VLOOKUP(Revenue[[#This Row],[Product]],products[#All],2,FALSE)</f>
        <v>11.73</v>
      </c>
      <c r="G282" s="12">
        <f>Revenue[[#This Row],[Amount]]/Revenue[[#This Row],[Units]]</f>
        <v>24.119565217391305</v>
      </c>
      <c r="H282" s="12">
        <f>Revenue[[#This Row],[Units]]*Revenue[[#This Row],[Cost Per Unit]]</f>
        <v>3237.48</v>
      </c>
      <c r="I282" s="26">
        <f>Revenue[[#This Row],[Amount]]-Revenue[[#This Row],[Total Cost]]</f>
        <v>3419.52</v>
      </c>
    </row>
    <row r="283" spans="1:9" x14ac:dyDescent="0.25">
      <c r="A283" s="9" t="s">
        <v>27</v>
      </c>
      <c r="B283" s="9" t="s">
        <v>30</v>
      </c>
      <c r="C283" s="9" t="s">
        <v>28</v>
      </c>
      <c r="D283" s="10">
        <f>Data!D279</f>
        <v>2919</v>
      </c>
      <c r="E283" s="51">
        <f>Data!E279</f>
        <v>93</v>
      </c>
      <c r="F283" s="39">
        <f>VLOOKUP(Revenue[[#This Row],[Product]],products[#All],2,FALSE)</f>
        <v>3.11</v>
      </c>
      <c r="G283" s="12">
        <f>Revenue[[#This Row],[Amount]]/Revenue[[#This Row],[Units]]</f>
        <v>31.387096774193548</v>
      </c>
      <c r="H283" s="12">
        <f>Revenue[[#This Row],[Units]]*Revenue[[#This Row],[Cost Per Unit]]</f>
        <v>289.22999999999996</v>
      </c>
      <c r="I283" s="26">
        <f>Revenue[[#This Row],[Amount]]-Revenue[[#This Row],[Total Cost]]</f>
        <v>2629.77</v>
      </c>
    </row>
    <row r="284" spans="1:9" x14ac:dyDescent="0.25">
      <c r="A284" s="9" t="s">
        <v>26</v>
      </c>
      <c r="B284" s="9" t="s">
        <v>14</v>
      </c>
      <c r="C284" s="9" t="s">
        <v>21</v>
      </c>
      <c r="D284" s="10">
        <f>Data!D280</f>
        <v>3094</v>
      </c>
      <c r="E284" s="51">
        <f>Data!E280</f>
        <v>246</v>
      </c>
      <c r="F284" s="39">
        <f>VLOOKUP(Revenue[[#This Row],[Product]],products[#All],2,FALSE)</f>
        <v>5.79</v>
      </c>
      <c r="G284" s="12">
        <f>Revenue[[#This Row],[Amount]]/Revenue[[#This Row],[Units]]</f>
        <v>12.577235772357724</v>
      </c>
      <c r="H284" s="12">
        <f>Revenue[[#This Row],[Units]]*Revenue[[#This Row],[Cost Per Unit]]</f>
        <v>1424.34</v>
      </c>
      <c r="I284" s="26">
        <f>Revenue[[#This Row],[Amount]]-Revenue[[#This Row],[Total Cost]]</f>
        <v>1669.66</v>
      </c>
    </row>
    <row r="285" spans="1:9" x14ac:dyDescent="0.25">
      <c r="A285" s="9" t="s">
        <v>16</v>
      </c>
      <c r="B285" s="9" t="s">
        <v>17</v>
      </c>
      <c r="C285" s="9" t="s">
        <v>38</v>
      </c>
      <c r="D285" s="10">
        <f>Data!D281</f>
        <v>2989</v>
      </c>
      <c r="E285" s="51">
        <f>Data!E281</f>
        <v>3</v>
      </c>
      <c r="F285" s="39">
        <f>VLOOKUP(Revenue[[#This Row],[Product]],products[#All],2,FALSE)</f>
        <v>4.97</v>
      </c>
      <c r="G285" s="12">
        <f>Revenue[[#This Row],[Amount]]/Revenue[[#This Row],[Units]]</f>
        <v>996.33333333333337</v>
      </c>
      <c r="H285" s="12">
        <f>Revenue[[#This Row],[Units]]*Revenue[[#This Row],[Cost Per Unit]]</f>
        <v>14.91</v>
      </c>
      <c r="I285" s="26">
        <f>Revenue[[#This Row],[Amount]]-Revenue[[#This Row],[Total Cost]]</f>
        <v>2974.09</v>
      </c>
    </row>
    <row r="286" spans="1:9" x14ac:dyDescent="0.25">
      <c r="A286" s="9" t="s">
        <v>8</v>
      </c>
      <c r="B286" s="9" t="s">
        <v>20</v>
      </c>
      <c r="C286" s="9" t="s">
        <v>39</v>
      </c>
      <c r="D286" s="10">
        <f>Data!D282</f>
        <v>2268</v>
      </c>
      <c r="E286" s="51">
        <f>Data!E282</f>
        <v>63</v>
      </c>
      <c r="F286" s="39">
        <f>VLOOKUP(Revenue[[#This Row],[Product]],products[#All],2,FALSE)</f>
        <v>16.73</v>
      </c>
      <c r="G286" s="12">
        <f>Revenue[[#This Row],[Amount]]/Revenue[[#This Row],[Units]]</f>
        <v>36</v>
      </c>
      <c r="H286" s="12">
        <f>Revenue[[#This Row],[Units]]*Revenue[[#This Row],[Cost Per Unit]]</f>
        <v>1053.99</v>
      </c>
      <c r="I286" s="26">
        <f>Revenue[[#This Row],[Amount]]-Revenue[[#This Row],[Total Cost]]</f>
        <v>1214.01</v>
      </c>
    </row>
    <row r="287" spans="1:9" x14ac:dyDescent="0.25">
      <c r="A287" s="9" t="s">
        <v>25</v>
      </c>
      <c r="B287" s="9" t="s">
        <v>9</v>
      </c>
      <c r="C287" s="9" t="s">
        <v>21</v>
      </c>
      <c r="D287" s="10">
        <f>Data!D283</f>
        <v>4753</v>
      </c>
      <c r="E287" s="51">
        <f>Data!E283</f>
        <v>246</v>
      </c>
      <c r="F287" s="39">
        <f>VLOOKUP(Revenue[[#This Row],[Product]],products[#All],2,FALSE)</f>
        <v>5.79</v>
      </c>
      <c r="G287" s="12">
        <f>Revenue[[#This Row],[Amount]]/Revenue[[#This Row],[Units]]</f>
        <v>19.321138211382113</v>
      </c>
      <c r="H287" s="12">
        <f>Revenue[[#This Row],[Units]]*Revenue[[#This Row],[Cost Per Unit]]</f>
        <v>1424.34</v>
      </c>
      <c r="I287" s="26">
        <f>Revenue[[#This Row],[Amount]]-Revenue[[#This Row],[Total Cost]]</f>
        <v>3328.66</v>
      </c>
    </row>
    <row r="288" spans="1:9" x14ac:dyDescent="0.25">
      <c r="A288" s="9" t="s">
        <v>26</v>
      </c>
      <c r="B288" s="9" t="s">
        <v>30</v>
      </c>
      <c r="C288" s="9" t="s">
        <v>36</v>
      </c>
      <c r="D288" s="10">
        <f>Data!D284</f>
        <v>7511</v>
      </c>
      <c r="E288" s="51">
        <f>Data!E284</f>
        <v>120</v>
      </c>
      <c r="F288" s="39">
        <f>VLOOKUP(Revenue[[#This Row],[Product]],products[#All],2,FALSE)</f>
        <v>7.64</v>
      </c>
      <c r="G288" s="12">
        <f>Revenue[[#This Row],[Amount]]/Revenue[[#This Row],[Units]]</f>
        <v>62.591666666666669</v>
      </c>
      <c r="H288" s="12">
        <f>Revenue[[#This Row],[Units]]*Revenue[[#This Row],[Cost Per Unit]]</f>
        <v>916.8</v>
      </c>
      <c r="I288" s="26">
        <f>Revenue[[#This Row],[Amount]]-Revenue[[#This Row],[Total Cost]]</f>
        <v>6594.2</v>
      </c>
    </row>
    <row r="289" spans="1:9" x14ac:dyDescent="0.25">
      <c r="A289" s="9" t="s">
        <v>26</v>
      </c>
      <c r="B289" s="9" t="s">
        <v>20</v>
      </c>
      <c r="C289" s="9" t="s">
        <v>21</v>
      </c>
      <c r="D289" s="10">
        <f>Data!D285</f>
        <v>4326</v>
      </c>
      <c r="E289" s="51">
        <f>Data!E285</f>
        <v>348</v>
      </c>
      <c r="F289" s="39">
        <f>VLOOKUP(Revenue[[#This Row],[Product]],products[#All],2,FALSE)</f>
        <v>5.79</v>
      </c>
      <c r="G289" s="12">
        <f>Revenue[[#This Row],[Amount]]/Revenue[[#This Row],[Units]]</f>
        <v>12.431034482758621</v>
      </c>
      <c r="H289" s="12">
        <f>Revenue[[#This Row],[Units]]*Revenue[[#This Row],[Cost Per Unit]]</f>
        <v>2014.92</v>
      </c>
      <c r="I289" s="26">
        <f>Revenue[[#This Row],[Amount]]-Revenue[[#This Row],[Total Cost]]</f>
        <v>2311.08</v>
      </c>
    </row>
    <row r="290" spans="1:9" x14ac:dyDescent="0.25">
      <c r="A290" s="9" t="s">
        <v>13</v>
      </c>
      <c r="B290" s="9" t="s">
        <v>30</v>
      </c>
      <c r="C290" s="9" t="s">
        <v>34</v>
      </c>
      <c r="D290" s="10">
        <f>Data!D286</f>
        <v>4935</v>
      </c>
      <c r="E290" s="51">
        <f>Data!E286</f>
        <v>126</v>
      </c>
      <c r="F290" s="39">
        <f>VLOOKUP(Revenue[[#This Row],[Product]],products[#All],2,FALSE)</f>
        <v>6.49</v>
      </c>
      <c r="G290" s="12">
        <f>Revenue[[#This Row],[Amount]]/Revenue[[#This Row],[Units]]</f>
        <v>39.166666666666664</v>
      </c>
      <c r="H290" s="12">
        <f>Revenue[[#This Row],[Units]]*Revenue[[#This Row],[Cost Per Unit]]</f>
        <v>817.74</v>
      </c>
      <c r="I290" s="26">
        <f>Revenue[[#This Row],[Amount]]-Revenue[[#This Row],[Total Cost]]</f>
        <v>4117.26</v>
      </c>
    </row>
    <row r="291" spans="1:9" x14ac:dyDescent="0.25">
      <c r="A291" s="9" t="s">
        <v>16</v>
      </c>
      <c r="B291" s="9" t="s">
        <v>9</v>
      </c>
      <c r="C291" s="9" t="s">
        <v>7</v>
      </c>
      <c r="D291" s="10">
        <f>Data!D287</f>
        <v>4781</v>
      </c>
      <c r="E291" s="51">
        <f>Data!E287</f>
        <v>123</v>
      </c>
      <c r="F291" s="39">
        <f>VLOOKUP(Revenue[[#This Row],[Product]],products[#All],2,FALSE)</f>
        <v>14.49</v>
      </c>
      <c r="G291" s="12">
        <f>Revenue[[#This Row],[Amount]]/Revenue[[#This Row],[Units]]</f>
        <v>38.869918699186989</v>
      </c>
      <c r="H291" s="12">
        <f>Revenue[[#This Row],[Units]]*Revenue[[#This Row],[Cost Per Unit]]</f>
        <v>1782.27</v>
      </c>
      <c r="I291" s="26">
        <f>Revenue[[#This Row],[Amount]]-Revenue[[#This Row],[Total Cost]]</f>
        <v>2998.73</v>
      </c>
    </row>
    <row r="292" spans="1:9" x14ac:dyDescent="0.25">
      <c r="A292" s="9" t="s">
        <v>25</v>
      </c>
      <c r="B292" s="9" t="s">
        <v>20</v>
      </c>
      <c r="C292" s="9" t="s">
        <v>18</v>
      </c>
      <c r="D292" s="10">
        <f>Data!D288</f>
        <v>7483</v>
      </c>
      <c r="E292" s="51">
        <f>Data!E288</f>
        <v>45</v>
      </c>
      <c r="F292" s="39">
        <f>VLOOKUP(Revenue[[#This Row],[Product]],products[#All],2,FALSE)</f>
        <v>13.15</v>
      </c>
      <c r="G292" s="12">
        <f>Revenue[[#This Row],[Amount]]/Revenue[[#This Row],[Units]]</f>
        <v>166.28888888888889</v>
      </c>
      <c r="H292" s="12">
        <f>Revenue[[#This Row],[Units]]*Revenue[[#This Row],[Cost Per Unit]]</f>
        <v>591.75</v>
      </c>
      <c r="I292" s="26">
        <f>Revenue[[#This Row],[Amount]]-Revenue[[#This Row],[Total Cost]]</f>
        <v>6891.25</v>
      </c>
    </row>
    <row r="293" spans="1:9" x14ac:dyDescent="0.25">
      <c r="A293" s="9" t="s">
        <v>35</v>
      </c>
      <c r="B293" s="9" t="s">
        <v>20</v>
      </c>
      <c r="C293" s="9" t="s">
        <v>12</v>
      </c>
      <c r="D293" s="10">
        <f>Data!D289</f>
        <v>6860</v>
      </c>
      <c r="E293" s="51">
        <f>Data!E289</f>
        <v>126</v>
      </c>
      <c r="F293" s="39">
        <f>VLOOKUP(Revenue[[#This Row],[Product]],products[#All],2,FALSE)</f>
        <v>11.88</v>
      </c>
      <c r="G293" s="12">
        <f>Revenue[[#This Row],[Amount]]/Revenue[[#This Row],[Units]]</f>
        <v>54.444444444444443</v>
      </c>
      <c r="H293" s="12">
        <f>Revenue[[#This Row],[Units]]*Revenue[[#This Row],[Cost Per Unit]]</f>
        <v>1496.88</v>
      </c>
      <c r="I293" s="26">
        <f>Revenue[[#This Row],[Amount]]-Revenue[[#This Row],[Total Cost]]</f>
        <v>5363.12</v>
      </c>
    </row>
    <row r="294" spans="1:9" x14ac:dyDescent="0.25">
      <c r="A294" s="9" t="s">
        <v>5</v>
      </c>
      <c r="B294" s="9" t="s">
        <v>6</v>
      </c>
      <c r="C294" s="9" t="s">
        <v>32</v>
      </c>
      <c r="D294" s="10">
        <f>Data!D290</f>
        <v>9002</v>
      </c>
      <c r="E294" s="51">
        <f>Data!E290</f>
        <v>72</v>
      </c>
      <c r="F294" s="39">
        <f>VLOOKUP(Revenue[[#This Row],[Product]],products[#All],2,FALSE)</f>
        <v>7.16</v>
      </c>
      <c r="G294" s="12">
        <f>Revenue[[#This Row],[Amount]]/Revenue[[#This Row],[Units]]</f>
        <v>125.02777777777777</v>
      </c>
      <c r="H294" s="12">
        <f>Revenue[[#This Row],[Units]]*Revenue[[#This Row],[Cost Per Unit]]</f>
        <v>515.52</v>
      </c>
      <c r="I294" s="26">
        <f>Revenue[[#This Row],[Amount]]-Revenue[[#This Row],[Total Cost]]</f>
        <v>8486.48</v>
      </c>
    </row>
    <row r="295" spans="1:9" x14ac:dyDescent="0.25">
      <c r="A295" s="9" t="s">
        <v>16</v>
      </c>
      <c r="B295" s="9" t="s">
        <v>14</v>
      </c>
      <c r="C295" s="9" t="s">
        <v>32</v>
      </c>
      <c r="D295" s="10">
        <f>Data!D291</f>
        <v>1400</v>
      </c>
      <c r="E295" s="51">
        <f>Data!E291</f>
        <v>135</v>
      </c>
      <c r="F295" s="39">
        <f>VLOOKUP(Revenue[[#This Row],[Product]],products[#All],2,FALSE)</f>
        <v>7.16</v>
      </c>
      <c r="G295" s="12">
        <f>Revenue[[#This Row],[Amount]]/Revenue[[#This Row],[Units]]</f>
        <v>10.37037037037037</v>
      </c>
      <c r="H295" s="12">
        <f>Revenue[[#This Row],[Units]]*Revenue[[#This Row],[Cost Per Unit]]</f>
        <v>966.6</v>
      </c>
      <c r="I295" s="26">
        <f>Revenue[[#This Row],[Amount]]-Revenue[[#This Row],[Total Cost]]</f>
        <v>433.4</v>
      </c>
    </row>
    <row r="296" spans="1:9" x14ac:dyDescent="0.25">
      <c r="A296" s="9" t="s">
        <v>35</v>
      </c>
      <c r="B296" s="9" t="s">
        <v>30</v>
      </c>
      <c r="C296" s="9" t="s">
        <v>22</v>
      </c>
      <c r="D296" s="10">
        <f>Data!D292</f>
        <v>4053</v>
      </c>
      <c r="E296" s="51">
        <f>Data!E292</f>
        <v>24</v>
      </c>
      <c r="F296" s="39">
        <f>VLOOKUP(Revenue[[#This Row],[Product]],products[#All],2,FALSE)</f>
        <v>9.77</v>
      </c>
      <c r="G296" s="12">
        <f>Revenue[[#This Row],[Amount]]/Revenue[[#This Row],[Units]]</f>
        <v>168.875</v>
      </c>
      <c r="H296" s="12">
        <f>Revenue[[#This Row],[Units]]*Revenue[[#This Row],[Cost Per Unit]]</f>
        <v>234.48</v>
      </c>
      <c r="I296" s="26">
        <f>Revenue[[#This Row],[Amount]]-Revenue[[#This Row],[Total Cost]]</f>
        <v>3818.52</v>
      </c>
    </row>
    <row r="297" spans="1:9" x14ac:dyDescent="0.25">
      <c r="A297" s="9" t="s">
        <v>23</v>
      </c>
      <c r="B297" s="9" t="s">
        <v>14</v>
      </c>
      <c r="C297" s="9" t="s">
        <v>21</v>
      </c>
      <c r="D297" s="10">
        <f>Data!D293</f>
        <v>2149</v>
      </c>
      <c r="E297" s="51">
        <f>Data!E293</f>
        <v>117</v>
      </c>
      <c r="F297" s="39">
        <f>VLOOKUP(Revenue[[#This Row],[Product]],products[#All],2,FALSE)</f>
        <v>5.79</v>
      </c>
      <c r="G297" s="12">
        <f>Revenue[[#This Row],[Amount]]/Revenue[[#This Row],[Units]]</f>
        <v>18.367521367521366</v>
      </c>
      <c r="H297" s="12">
        <f>Revenue[[#This Row],[Units]]*Revenue[[#This Row],[Cost Per Unit]]</f>
        <v>677.43</v>
      </c>
      <c r="I297" s="26">
        <f>Revenue[[#This Row],[Amount]]-Revenue[[#This Row],[Total Cost]]</f>
        <v>1471.5700000000002</v>
      </c>
    </row>
    <row r="298" spans="1:9" x14ac:dyDescent="0.25">
      <c r="A298" s="9" t="s">
        <v>27</v>
      </c>
      <c r="B298" s="9" t="s">
        <v>17</v>
      </c>
      <c r="C298" s="9" t="s">
        <v>32</v>
      </c>
      <c r="D298" s="10">
        <f>Data!D294</f>
        <v>3640</v>
      </c>
      <c r="E298" s="51">
        <f>Data!E294</f>
        <v>51</v>
      </c>
      <c r="F298" s="39">
        <f>VLOOKUP(Revenue[[#This Row],[Product]],products[#All],2,FALSE)</f>
        <v>7.16</v>
      </c>
      <c r="G298" s="12">
        <f>Revenue[[#This Row],[Amount]]/Revenue[[#This Row],[Units]]</f>
        <v>71.372549019607845</v>
      </c>
      <c r="H298" s="12">
        <f>Revenue[[#This Row],[Units]]*Revenue[[#This Row],[Cost Per Unit]]</f>
        <v>365.16</v>
      </c>
      <c r="I298" s="26">
        <f>Revenue[[#This Row],[Amount]]-Revenue[[#This Row],[Total Cost]]</f>
        <v>3274.84</v>
      </c>
    </row>
    <row r="299" spans="1:9" x14ac:dyDescent="0.25">
      <c r="A299" s="9" t="s">
        <v>26</v>
      </c>
      <c r="B299" s="9" t="s">
        <v>17</v>
      </c>
      <c r="C299" s="9" t="s">
        <v>34</v>
      </c>
      <c r="D299" s="10">
        <f>Data!D295</f>
        <v>630</v>
      </c>
      <c r="E299" s="51">
        <f>Data!E295</f>
        <v>36</v>
      </c>
      <c r="F299" s="39">
        <f>VLOOKUP(Revenue[[#This Row],[Product]],products[#All],2,FALSE)</f>
        <v>6.49</v>
      </c>
      <c r="G299" s="12">
        <f>Revenue[[#This Row],[Amount]]/Revenue[[#This Row],[Units]]</f>
        <v>17.5</v>
      </c>
      <c r="H299" s="12">
        <f>Revenue[[#This Row],[Units]]*Revenue[[#This Row],[Cost Per Unit]]</f>
        <v>233.64000000000001</v>
      </c>
      <c r="I299" s="26">
        <f>Revenue[[#This Row],[Amount]]-Revenue[[#This Row],[Total Cost]]</f>
        <v>396.36</v>
      </c>
    </row>
    <row r="300" spans="1:9" x14ac:dyDescent="0.25">
      <c r="A300" s="9" t="s">
        <v>11</v>
      </c>
      <c r="B300" s="9" t="s">
        <v>9</v>
      </c>
      <c r="C300" s="9" t="s">
        <v>39</v>
      </c>
      <c r="D300" s="10">
        <f>Data!D296</f>
        <v>2429</v>
      </c>
      <c r="E300" s="51">
        <f>Data!E296</f>
        <v>144</v>
      </c>
      <c r="F300" s="39">
        <f>VLOOKUP(Revenue[[#This Row],[Product]],products[#All],2,FALSE)</f>
        <v>16.73</v>
      </c>
      <c r="G300" s="12">
        <f>Revenue[[#This Row],[Amount]]/Revenue[[#This Row],[Units]]</f>
        <v>16.868055555555557</v>
      </c>
      <c r="H300" s="12">
        <f>Revenue[[#This Row],[Units]]*Revenue[[#This Row],[Cost Per Unit]]</f>
        <v>2409.12</v>
      </c>
      <c r="I300" s="26">
        <f>Revenue[[#This Row],[Amount]]-Revenue[[#This Row],[Total Cost]]</f>
        <v>19.880000000000109</v>
      </c>
    </row>
    <row r="301" spans="1:9" x14ac:dyDescent="0.25">
      <c r="A301" s="9" t="s">
        <v>11</v>
      </c>
      <c r="B301" s="9" t="s">
        <v>14</v>
      </c>
      <c r="C301" s="9" t="s">
        <v>18</v>
      </c>
      <c r="D301" s="10">
        <f>Data!D297</f>
        <v>2142</v>
      </c>
      <c r="E301" s="51">
        <f>Data!E297</f>
        <v>114</v>
      </c>
      <c r="F301" s="39">
        <f>VLOOKUP(Revenue[[#This Row],[Product]],products[#All],2,FALSE)</f>
        <v>13.15</v>
      </c>
      <c r="G301" s="12">
        <f>Revenue[[#This Row],[Amount]]/Revenue[[#This Row],[Units]]</f>
        <v>18.789473684210527</v>
      </c>
      <c r="H301" s="12">
        <f>Revenue[[#This Row],[Units]]*Revenue[[#This Row],[Cost Per Unit]]</f>
        <v>1499.1000000000001</v>
      </c>
      <c r="I301" s="26">
        <f>Revenue[[#This Row],[Amount]]-Revenue[[#This Row],[Total Cost]]</f>
        <v>642.89999999999986</v>
      </c>
    </row>
    <row r="302" spans="1:9" x14ac:dyDescent="0.25">
      <c r="A302" s="9" t="s">
        <v>23</v>
      </c>
      <c r="B302" s="9" t="s">
        <v>6</v>
      </c>
      <c r="C302" s="9" t="s">
        <v>7</v>
      </c>
      <c r="D302" s="10">
        <f>Data!D298</f>
        <v>6454</v>
      </c>
      <c r="E302" s="51">
        <f>Data!E298</f>
        <v>54</v>
      </c>
      <c r="F302" s="39">
        <f>VLOOKUP(Revenue[[#This Row],[Product]],products[#All],2,FALSE)</f>
        <v>14.49</v>
      </c>
      <c r="G302" s="12">
        <f>Revenue[[#This Row],[Amount]]/Revenue[[#This Row],[Units]]</f>
        <v>119.51851851851852</v>
      </c>
      <c r="H302" s="12">
        <f>Revenue[[#This Row],[Units]]*Revenue[[#This Row],[Cost Per Unit]]</f>
        <v>782.46</v>
      </c>
      <c r="I302" s="26">
        <f>Revenue[[#This Row],[Amount]]-Revenue[[#This Row],[Total Cost]]</f>
        <v>5671.54</v>
      </c>
    </row>
    <row r="303" spans="1:9" x14ac:dyDescent="0.25">
      <c r="A303" s="9" t="s">
        <v>23</v>
      </c>
      <c r="B303" s="9" t="s">
        <v>6</v>
      </c>
      <c r="C303" s="9" t="s">
        <v>29</v>
      </c>
      <c r="D303" s="10">
        <f>Data!D299</f>
        <v>4487</v>
      </c>
      <c r="E303" s="51">
        <f>Data!E299</f>
        <v>333</v>
      </c>
      <c r="F303" s="39">
        <f>VLOOKUP(Revenue[[#This Row],[Product]],products[#All],2,FALSE)</f>
        <v>8.7899999999999991</v>
      </c>
      <c r="G303" s="12">
        <f>Revenue[[#This Row],[Amount]]/Revenue[[#This Row],[Units]]</f>
        <v>13.474474474474475</v>
      </c>
      <c r="H303" s="12">
        <f>Revenue[[#This Row],[Units]]*Revenue[[#This Row],[Cost Per Unit]]</f>
        <v>2927.0699999999997</v>
      </c>
      <c r="I303" s="26">
        <f>Revenue[[#This Row],[Amount]]-Revenue[[#This Row],[Total Cost]]</f>
        <v>1559.9300000000003</v>
      </c>
    </row>
    <row r="304" spans="1:9" x14ac:dyDescent="0.25">
      <c r="A304" s="9" t="s">
        <v>27</v>
      </c>
      <c r="B304" s="9" t="s">
        <v>6</v>
      </c>
      <c r="C304" s="9" t="s">
        <v>12</v>
      </c>
      <c r="D304" s="10">
        <f>Data!D300</f>
        <v>938</v>
      </c>
      <c r="E304" s="51">
        <f>Data!E300</f>
        <v>366</v>
      </c>
      <c r="F304" s="39">
        <f>VLOOKUP(Revenue[[#This Row],[Product]],products[#All],2,FALSE)</f>
        <v>11.88</v>
      </c>
      <c r="G304" s="12">
        <f>Revenue[[#This Row],[Amount]]/Revenue[[#This Row],[Units]]</f>
        <v>2.5628415300546448</v>
      </c>
      <c r="H304" s="12">
        <f>Revenue[[#This Row],[Units]]*Revenue[[#This Row],[Cost Per Unit]]</f>
        <v>4348.08</v>
      </c>
      <c r="I304" s="26">
        <f>Revenue[[#This Row],[Amount]]-Revenue[[#This Row],[Total Cost]]</f>
        <v>-3410.08</v>
      </c>
    </row>
    <row r="305" spans="1:9" x14ac:dyDescent="0.25">
      <c r="A305" s="9" t="s">
        <v>27</v>
      </c>
      <c r="B305" s="9" t="s">
        <v>20</v>
      </c>
      <c r="C305" s="9" t="s">
        <v>42</v>
      </c>
      <c r="D305" s="10">
        <f>Data!D301</f>
        <v>8841</v>
      </c>
      <c r="E305" s="51">
        <f>Data!E301</f>
        <v>303</v>
      </c>
      <c r="F305" s="39">
        <f>VLOOKUP(Revenue[[#This Row],[Product]],products[#All],2,FALSE)</f>
        <v>5.6</v>
      </c>
      <c r="G305" s="12">
        <f>Revenue[[#This Row],[Amount]]/Revenue[[#This Row],[Units]]</f>
        <v>29.178217821782177</v>
      </c>
      <c r="H305" s="12">
        <f>Revenue[[#This Row],[Units]]*Revenue[[#This Row],[Cost Per Unit]]</f>
        <v>1696.8</v>
      </c>
      <c r="I305" s="26">
        <f>Revenue[[#This Row],[Amount]]-Revenue[[#This Row],[Total Cost]]</f>
        <v>7144.2</v>
      </c>
    </row>
    <row r="306" spans="1:9" x14ac:dyDescent="0.25">
      <c r="A306" s="9" t="s">
        <v>26</v>
      </c>
      <c r="B306" s="9" t="s">
        <v>17</v>
      </c>
      <c r="C306" s="9" t="s">
        <v>19</v>
      </c>
      <c r="D306" s="10">
        <f>Data!D302</f>
        <v>4018</v>
      </c>
      <c r="E306" s="51">
        <f>Data!E302</f>
        <v>126</v>
      </c>
      <c r="F306" s="39">
        <f>VLOOKUP(Revenue[[#This Row],[Product]],products[#All],2,FALSE)</f>
        <v>12.37</v>
      </c>
      <c r="G306" s="12">
        <f>Revenue[[#This Row],[Amount]]/Revenue[[#This Row],[Units]]</f>
        <v>31.888888888888889</v>
      </c>
      <c r="H306" s="12">
        <f>Revenue[[#This Row],[Units]]*Revenue[[#This Row],[Cost Per Unit]]</f>
        <v>1558.62</v>
      </c>
      <c r="I306" s="26">
        <f>Revenue[[#This Row],[Amount]]-Revenue[[#This Row],[Total Cost]]</f>
        <v>2459.38</v>
      </c>
    </row>
    <row r="307" spans="1:9" x14ac:dyDescent="0.25">
      <c r="A307" s="9" t="s">
        <v>13</v>
      </c>
      <c r="B307" s="9" t="s">
        <v>6</v>
      </c>
      <c r="C307" s="9" t="s">
        <v>37</v>
      </c>
      <c r="D307" s="10">
        <f>Data!D303</f>
        <v>714</v>
      </c>
      <c r="E307" s="51">
        <f>Data!E303</f>
        <v>231</v>
      </c>
      <c r="F307" s="39">
        <f>VLOOKUP(Revenue[[#This Row],[Product]],products[#All],2,FALSE)</f>
        <v>11.73</v>
      </c>
      <c r="G307" s="12">
        <f>Revenue[[#This Row],[Amount]]/Revenue[[#This Row],[Units]]</f>
        <v>3.0909090909090908</v>
      </c>
      <c r="H307" s="12">
        <f>Revenue[[#This Row],[Units]]*Revenue[[#This Row],[Cost Per Unit]]</f>
        <v>2709.63</v>
      </c>
      <c r="I307" s="26">
        <f>Revenue[[#This Row],[Amount]]-Revenue[[#This Row],[Total Cost]]</f>
        <v>-1995.63</v>
      </c>
    </row>
    <row r="308" spans="1:9" x14ac:dyDescent="0.25">
      <c r="A308" s="19" t="s">
        <v>11</v>
      </c>
      <c r="B308" s="19" t="s">
        <v>20</v>
      </c>
      <c r="C308" s="19" t="s">
        <v>18</v>
      </c>
      <c r="D308" s="10">
        <f>Data!D304</f>
        <v>3850</v>
      </c>
      <c r="E308" s="51">
        <f>Data!E304</f>
        <v>102</v>
      </c>
      <c r="F308" s="39">
        <f>VLOOKUP(Revenue[[#This Row],[Product]],products[#All],2,FALSE)</f>
        <v>13.15</v>
      </c>
      <c r="G308" s="12">
        <f>Revenue[[#This Row],[Amount]]/Revenue[[#This Row],[Units]]</f>
        <v>37.745098039215684</v>
      </c>
      <c r="H308" s="12">
        <f>Revenue[[#This Row],[Units]]*Revenue[[#This Row],[Cost Per Unit]]</f>
        <v>1341.3</v>
      </c>
      <c r="I308" s="26">
        <f>Revenue[[#This Row],[Amount]]-Revenue[[#This Row],[Total Cost]]</f>
        <v>2508.6999999999998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9F580-AEDE-4F05-8CE6-E90606A7AF51}">
  <dimension ref="A1:H21"/>
  <sheetViews>
    <sheetView workbookViewId="0"/>
  </sheetViews>
  <sheetFormatPr defaultRowHeight="15" x14ac:dyDescent="0.25"/>
  <cols>
    <col min="1" max="1" width="8.28515625" customWidth="1"/>
    <col min="2" max="2" width="24.5703125" customWidth="1"/>
    <col min="4" max="4" width="12" customWidth="1"/>
  </cols>
  <sheetData>
    <row r="1" spans="1:8" x14ac:dyDescent="0.25">
      <c r="A1" s="15">
        <v>1</v>
      </c>
      <c r="B1" s="16" t="s">
        <v>46</v>
      </c>
    </row>
    <row r="3" spans="1:8" x14ac:dyDescent="0.25">
      <c r="B3" s="41" t="s">
        <v>103</v>
      </c>
    </row>
    <row r="5" spans="1:8" ht="15.75" thickBot="1" x14ac:dyDescent="0.3">
      <c r="B5" s="40" t="s">
        <v>102</v>
      </c>
    </row>
    <row r="6" spans="1:8" ht="15.75" thickBot="1" x14ac:dyDescent="0.3">
      <c r="B6" s="48"/>
      <c r="C6" s="52" t="s">
        <v>87</v>
      </c>
      <c r="D6" s="52" t="s">
        <v>4</v>
      </c>
      <c r="E6" s="52" t="s">
        <v>61</v>
      </c>
      <c r="F6" s="52" t="s">
        <v>65</v>
      </c>
      <c r="G6" s="52" t="s">
        <v>66</v>
      </c>
      <c r="H6" s="52" t="s">
        <v>55</v>
      </c>
    </row>
    <row r="8" spans="1:8" x14ac:dyDescent="0.25">
      <c r="B8" t="s">
        <v>88</v>
      </c>
      <c r="C8">
        <v>4136.2299999999996</v>
      </c>
      <c r="D8">
        <v>152.19999999999999</v>
      </c>
      <c r="E8">
        <v>9.4842140468227303</v>
      </c>
      <c r="F8">
        <v>87.055507627272206</v>
      </c>
      <c r="G8">
        <v>1468.0414715719066</v>
      </c>
      <c r="H8">
        <v>2673.0819999999994</v>
      </c>
    </row>
    <row r="9" spans="1:8" x14ac:dyDescent="0.25">
      <c r="B9" t="s">
        <v>89</v>
      </c>
      <c r="C9">
        <v>180.41229596215629</v>
      </c>
      <c r="D9">
        <v>6.8184777477078136</v>
      </c>
      <c r="E9">
        <v>0.19937465056627179</v>
      </c>
      <c r="F9">
        <v>12.431248381584481</v>
      </c>
      <c r="G9">
        <v>78.959616653414642</v>
      </c>
      <c r="H9">
        <v>195.68259463224845</v>
      </c>
    </row>
    <row r="10" spans="1:8" x14ac:dyDescent="0.25">
      <c r="B10" t="s">
        <v>90</v>
      </c>
      <c r="C10">
        <v>3437</v>
      </c>
      <c r="D10">
        <v>124.5</v>
      </c>
      <c r="E10">
        <v>9.33</v>
      </c>
      <c r="F10">
        <v>25.935897435897434</v>
      </c>
      <c r="G10">
        <v>1082.28</v>
      </c>
      <c r="H10">
        <v>2314.5149999999999</v>
      </c>
    </row>
    <row r="11" spans="1:8" x14ac:dyDescent="0.25">
      <c r="B11" t="s">
        <v>91</v>
      </c>
      <c r="C11">
        <v>3339</v>
      </c>
      <c r="D11">
        <v>75</v>
      </c>
      <c r="E11">
        <v>16.73</v>
      </c>
      <c r="F11" t="e">
        <v>#N/A</v>
      </c>
      <c r="G11">
        <v>503.82</v>
      </c>
      <c r="H11" t="e">
        <v>#N/A</v>
      </c>
    </row>
    <row r="12" spans="1:8" x14ac:dyDescent="0.25">
      <c r="B12" t="s">
        <v>92</v>
      </c>
      <c r="C12">
        <v>3124.8326291660815</v>
      </c>
      <c r="D12">
        <v>118.0994988930774</v>
      </c>
      <c r="E12">
        <v>3.4475099905929891</v>
      </c>
      <c r="F12">
        <v>214.95637920533875</v>
      </c>
      <c r="G12">
        <v>1365.339407456697</v>
      </c>
      <c r="H12">
        <v>3389.3219605995923</v>
      </c>
    </row>
    <row r="13" spans="1:8" x14ac:dyDescent="0.25">
      <c r="B13" t="s">
        <v>93</v>
      </c>
      <c r="C13">
        <v>9764578.9603010044</v>
      </c>
      <c r="D13">
        <v>13947.491638795987</v>
      </c>
      <c r="E13">
        <v>11.885325135238473</v>
      </c>
      <c r="F13">
        <v>46206.244961069388</v>
      </c>
      <c r="G13">
        <v>1864151.6975542044</v>
      </c>
      <c r="H13">
        <v>11487503.352602664</v>
      </c>
    </row>
    <row r="14" spans="1:8" x14ac:dyDescent="0.25">
      <c r="B14" t="s">
        <v>94</v>
      </c>
      <c r="C14">
        <v>0.88597411224204681</v>
      </c>
      <c r="D14">
        <v>0.4778409209474086</v>
      </c>
      <c r="E14">
        <v>-0.48896902240642159</v>
      </c>
      <c r="F14">
        <v>46.299513662713174</v>
      </c>
      <c r="G14">
        <v>3.6953416307991342</v>
      </c>
      <c r="H14">
        <v>0.72014616687854138</v>
      </c>
    </row>
    <row r="15" spans="1:8" x14ac:dyDescent="0.25">
      <c r="B15" t="s">
        <v>95</v>
      </c>
      <c r="C15">
        <v>0.97913558112427335</v>
      </c>
      <c r="D15">
        <v>0.96856189802316672</v>
      </c>
      <c r="E15">
        <v>0.22472575812898668</v>
      </c>
      <c r="F15">
        <v>6.1482441735904736</v>
      </c>
      <c r="G15">
        <v>1.7014762337203768</v>
      </c>
      <c r="H15">
        <v>0.5701595238595244</v>
      </c>
    </row>
    <row r="16" spans="1:8" x14ac:dyDescent="0.25">
      <c r="B16" t="s">
        <v>96</v>
      </c>
      <c r="C16">
        <v>16184</v>
      </c>
      <c r="D16">
        <v>525</v>
      </c>
      <c r="E16">
        <v>13.620000000000001</v>
      </c>
      <c r="F16">
        <v>2037</v>
      </c>
      <c r="G16">
        <v>8682.8700000000008</v>
      </c>
      <c r="H16">
        <v>23726.06</v>
      </c>
    </row>
    <row r="17" spans="2:8" x14ac:dyDescent="0.25">
      <c r="B17" t="s">
        <v>97</v>
      </c>
      <c r="C17">
        <v>0</v>
      </c>
      <c r="D17">
        <v>0</v>
      </c>
      <c r="E17">
        <v>3.11</v>
      </c>
      <c r="F17">
        <v>0</v>
      </c>
      <c r="G17">
        <v>0</v>
      </c>
      <c r="H17">
        <v>-7884.8700000000008</v>
      </c>
    </row>
    <row r="18" spans="2:8" x14ac:dyDescent="0.25">
      <c r="B18" t="s">
        <v>98</v>
      </c>
      <c r="C18">
        <v>16184</v>
      </c>
      <c r="D18">
        <v>525</v>
      </c>
      <c r="E18">
        <v>16.73</v>
      </c>
      <c r="F18">
        <v>2037</v>
      </c>
      <c r="G18">
        <v>8682.8700000000008</v>
      </c>
      <c r="H18">
        <v>15841.19</v>
      </c>
    </row>
    <row r="19" spans="2:8" x14ac:dyDescent="0.25">
      <c r="B19" t="s">
        <v>99</v>
      </c>
      <c r="C19">
        <v>1240869</v>
      </c>
      <c r="D19">
        <v>45660</v>
      </c>
      <c r="E19">
        <v>2835.7799999999966</v>
      </c>
      <c r="F19">
        <v>26029.596780554391</v>
      </c>
      <c r="G19">
        <v>438944.40000000008</v>
      </c>
      <c r="H19">
        <v>801924.59999999986</v>
      </c>
    </row>
    <row r="20" spans="2:8" x14ac:dyDescent="0.25">
      <c r="B20" t="s">
        <v>100</v>
      </c>
      <c r="C20">
        <v>300</v>
      </c>
      <c r="D20">
        <v>300</v>
      </c>
      <c r="E20">
        <v>299</v>
      </c>
      <c r="F20">
        <v>299</v>
      </c>
      <c r="G20">
        <v>299</v>
      </c>
      <c r="H20">
        <v>300</v>
      </c>
    </row>
    <row r="21" spans="2:8" ht="15.75" thickBot="1" x14ac:dyDescent="0.3">
      <c r="B21" s="47" t="s">
        <v>101</v>
      </c>
      <c r="C21" s="47">
        <v>355.0387098881834</v>
      </c>
      <c r="D21" s="47">
        <v>13.418284657578251</v>
      </c>
      <c r="E21" s="47">
        <v>0.39236064081242411</v>
      </c>
      <c r="F21" s="47">
        <v>24.46415613641722</v>
      </c>
      <c r="G21" s="47">
        <v>155.38909134358187</v>
      </c>
      <c r="H21" s="47">
        <v>385.08958369655176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3A895-4DEA-4D4F-8DF9-ED8E2DCC7393}">
  <dimension ref="A1:F641"/>
  <sheetViews>
    <sheetView workbookViewId="0"/>
  </sheetViews>
  <sheetFormatPr defaultRowHeight="15" x14ac:dyDescent="0.25"/>
  <cols>
    <col min="1" max="1" width="7" customWidth="1"/>
    <col min="2" max="2" width="21.140625" customWidth="1"/>
    <col min="3" max="3" width="14" customWidth="1"/>
    <col min="4" max="4" width="18.7109375" customWidth="1"/>
    <col min="5" max="5" width="12.5703125" customWidth="1"/>
    <col min="6" max="6" width="11.28515625" customWidth="1"/>
  </cols>
  <sheetData>
    <row r="1" spans="1:6" x14ac:dyDescent="0.25">
      <c r="A1" s="15">
        <v>2</v>
      </c>
      <c r="B1" s="16" t="s">
        <v>47</v>
      </c>
    </row>
    <row r="3" spans="1:6" ht="15.75" x14ac:dyDescent="0.25">
      <c r="B3" s="53" t="s">
        <v>107</v>
      </c>
    </row>
    <row r="4" spans="1:6" x14ac:dyDescent="0.25">
      <c r="A4" t="s">
        <v>104</v>
      </c>
      <c r="B4" s="40" t="s">
        <v>105</v>
      </c>
    </row>
    <row r="5" spans="1:6" x14ac:dyDescent="0.25">
      <c r="B5" s="17" t="s">
        <v>0</v>
      </c>
      <c r="C5" s="17" t="s">
        <v>1</v>
      </c>
      <c r="D5" s="17" t="s">
        <v>2</v>
      </c>
      <c r="E5" s="18" t="s">
        <v>3</v>
      </c>
      <c r="F5" s="18" t="s">
        <v>4</v>
      </c>
    </row>
    <row r="6" spans="1:6" hidden="1" x14ac:dyDescent="0.25">
      <c r="B6" s="5" t="s">
        <v>5</v>
      </c>
      <c r="C6" s="5" t="s">
        <v>6</v>
      </c>
      <c r="D6" s="5" t="s">
        <v>7</v>
      </c>
      <c r="E6" s="6">
        <v>1624</v>
      </c>
      <c r="F6" s="7">
        <v>114</v>
      </c>
    </row>
    <row r="7" spans="1:6" hidden="1" x14ac:dyDescent="0.25">
      <c r="B7" s="9" t="s">
        <v>8</v>
      </c>
      <c r="C7" s="9" t="s">
        <v>9</v>
      </c>
      <c r="D7" s="9" t="s">
        <v>10</v>
      </c>
      <c r="E7" s="10">
        <v>6706</v>
      </c>
      <c r="F7" s="11">
        <v>459</v>
      </c>
    </row>
    <row r="8" spans="1:6" hidden="1" x14ac:dyDescent="0.25">
      <c r="B8" s="5" t="s">
        <v>11</v>
      </c>
      <c r="C8" s="5" t="s">
        <v>9</v>
      </c>
      <c r="D8" s="5" t="s">
        <v>12</v>
      </c>
      <c r="E8" s="6">
        <v>959</v>
      </c>
      <c r="F8" s="7">
        <v>147</v>
      </c>
    </row>
    <row r="9" spans="1:6" hidden="1" x14ac:dyDescent="0.25">
      <c r="B9" s="9" t="s">
        <v>13</v>
      </c>
      <c r="C9" s="9" t="s">
        <v>14</v>
      </c>
      <c r="D9" s="9" t="s">
        <v>15</v>
      </c>
      <c r="E9" s="10">
        <v>9632</v>
      </c>
      <c r="F9" s="11">
        <v>288</v>
      </c>
    </row>
    <row r="10" spans="1:6" hidden="1" x14ac:dyDescent="0.25">
      <c r="B10" s="5" t="s">
        <v>16</v>
      </c>
      <c r="C10" s="5" t="s">
        <v>17</v>
      </c>
      <c r="D10" s="5" t="s">
        <v>18</v>
      </c>
      <c r="E10" s="6">
        <v>2100</v>
      </c>
      <c r="F10" s="7">
        <v>414</v>
      </c>
    </row>
    <row r="11" spans="1:6" hidden="1" x14ac:dyDescent="0.25">
      <c r="B11" s="9" t="s">
        <v>5</v>
      </c>
      <c r="C11" s="9" t="s">
        <v>9</v>
      </c>
      <c r="D11" s="9" t="s">
        <v>19</v>
      </c>
      <c r="E11" s="10">
        <v>8869</v>
      </c>
      <c r="F11" s="11">
        <v>432</v>
      </c>
    </row>
    <row r="12" spans="1:6" hidden="1" x14ac:dyDescent="0.25">
      <c r="B12" s="5" t="s">
        <v>16</v>
      </c>
      <c r="C12" s="5" t="s">
        <v>20</v>
      </c>
      <c r="D12" s="5" t="s">
        <v>21</v>
      </c>
      <c r="E12" s="6">
        <v>2681</v>
      </c>
      <c r="F12" s="7">
        <v>54</v>
      </c>
    </row>
    <row r="13" spans="1:6" hidden="1" x14ac:dyDescent="0.25">
      <c r="B13" s="9" t="s">
        <v>8</v>
      </c>
      <c r="C13" s="9" t="s">
        <v>9</v>
      </c>
      <c r="D13" s="9" t="s">
        <v>22</v>
      </c>
      <c r="E13" s="10">
        <v>5012</v>
      </c>
      <c r="F13" s="11">
        <v>210</v>
      </c>
    </row>
    <row r="14" spans="1:6" hidden="1" x14ac:dyDescent="0.25">
      <c r="B14" s="5" t="s">
        <v>23</v>
      </c>
      <c r="C14" s="5" t="s">
        <v>20</v>
      </c>
      <c r="D14" s="5" t="s">
        <v>24</v>
      </c>
      <c r="E14" s="6">
        <v>1281</v>
      </c>
      <c r="F14" s="7">
        <v>75</v>
      </c>
    </row>
    <row r="15" spans="1:6" hidden="1" x14ac:dyDescent="0.25">
      <c r="B15" s="9" t="s">
        <v>25</v>
      </c>
      <c r="C15" s="9" t="s">
        <v>6</v>
      </c>
      <c r="D15" s="9" t="s">
        <v>24</v>
      </c>
      <c r="E15" s="10">
        <v>4991</v>
      </c>
      <c r="F15" s="11">
        <v>12</v>
      </c>
    </row>
    <row r="16" spans="1:6" hidden="1" x14ac:dyDescent="0.25">
      <c r="B16" s="5" t="s">
        <v>26</v>
      </c>
      <c r="C16" s="5" t="s">
        <v>17</v>
      </c>
      <c r="D16" s="5" t="s">
        <v>18</v>
      </c>
      <c r="E16" s="6">
        <v>1785</v>
      </c>
      <c r="F16" s="7">
        <v>462</v>
      </c>
    </row>
    <row r="17" spans="2:6" hidden="1" x14ac:dyDescent="0.25">
      <c r="B17" s="9" t="s">
        <v>27</v>
      </c>
      <c r="C17" s="9" t="s">
        <v>6</v>
      </c>
      <c r="D17" s="9" t="s">
        <v>28</v>
      </c>
      <c r="E17" s="10">
        <v>3983</v>
      </c>
      <c r="F17" s="11">
        <v>144</v>
      </c>
    </row>
    <row r="18" spans="2:6" hidden="1" x14ac:dyDescent="0.25">
      <c r="B18" s="5" t="s">
        <v>11</v>
      </c>
      <c r="C18" s="5" t="s">
        <v>20</v>
      </c>
      <c r="D18" s="5" t="s">
        <v>29</v>
      </c>
      <c r="E18" s="6">
        <v>2646</v>
      </c>
      <c r="F18" s="7">
        <v>120</v>
      </c>
    </row>
    <row r="19" spans="2:6" hidden="1" x14ac:dyDescent="0.25">
      <c r="B19" s="9" t="s">
        <v>26</v>
      </c>
      <c r="C19" s="9" t="s">
        <v>30</v>
      </c>
      <c r="D19" s="9" t="s">
        <v>31</v>
      </c>
      <c r="E19" s="10">
        <v>252</v>
      </c>
      <c r="F19" s="11">
        <v>54</v>
      </c>
    </row>
    <row r="20" spans="2:6" hidden="1" x14ac:dyDescent="0.25">
      <c r="B20" s="5" t="s">
        <v>27</v>
      </c>
      <c r="C20" s="5" t="s">
        <v>9</v>
      </c>
      <c r="D20" s="5" t="s">
        <v>18</v>
      </c>
      <c r="E20" s="6">
        <v>2464</v>
      </c>
      <c r="F20" s="7">
        <v>234</v>
      </c>
    </row>
    <row r="21" spans="2:6" hidden="1" x14ac:dyDescent="0.25">
      <c r="B21" s="9" t="s">
        <v>27</v>
      </c>
      <c r="C21" s="9" t="s">
        <v>9</v>
      </c>
      <c r="D21" s="9" t="s">
        <v>32</v>
      </c>
      <c r="E21" s="10">
        <v>2114</v>
      </c>
      <c r="F21" s="11">
        <v>66</v>
      </c>
    </row>
    <row r="22" spans="2:6" hidden="1" x14ac:dyDescent="0.25">
      <c r="B22" s="5" t="s">
        <v>16</v>
      </c>
      <c r="C22" s="5" t="s">
        <v>6</v>
      </c>
      <c r="D22" s="5" t="s">
        <v>21</v>
      </c>
      <c r="E22" s="6">
        <v>7693</v>
      </c>
      <c r="F22" s="7">
        <v>87</v>
      </c>
    </row>
    <row r="23" spans="2:6" x14ac:dyDescent="0.25">
      <c r="B23" s="5" t="s">
        <v>25</v>
      </c>
      <c r="C23" s="5" t="s">
        <v>14</v>
      </c>
      <c r="D23" s="5" t="s">
        <v>29</v>
      </c>
      <c r="E23" s="6">
        <v>16184</v>
      </c>
      <c r="F23" s="7">
        <v>39</v>
      </c>
    </row>
    <row r="24" spans="2:6" hidden="1" x14ac:dyDescent="0.25">
      <c r="B24" s="5" t="s">
        <v>13</v>
      </c>
      <c r="C24" s="5" t="s">
        <v>30</v>
      </c>
      <c r="D24" s="5" t="s">
        <v>22</v>
      </c>
      <c r="E24" s="6">
        <v>336</v>
      </c>
      <c r="F24" s="7">
        <v>144</v>
      </c>
    </row>
    <row r="25" spans="2:6" hidden="1" x14ac:dyDescent="0.25">
      <c r="B25" s="9" t="s">
        <v>26</v>
      </c>
      <c r="C25" s="9" t="s">
        <v>17</v>
      </c>
      <c r="D25" s="9" t="s">
        <v>33</v>
      </c>
      <c r="E25" s="10">
        <v>9443</v>
      </c>
      <c r="F25" s="11">
        <v>162</v>
      </c>
    </row>
    <row r="26" spans="2:6" hidden="1" x14ac:dyDescent="0.25">
      <c r="B26" s="5" t="s">
        <v>11</v>
      </c>
      <c r="C26" s="5" t="s">
        <v>30</v>
      </c>
      <c r="D26" s="5" t="s">
        <v>34</v>
      </c>
      <c r="E26" s="6">
        <v>8155</v>
      </c>
      <c r="F26" s="7">
        <v>90</v>
      </c>
    </row>
    <row r="27" spans="2:6" hidden="1" x14ac:dyDescent="0.25">
      <c r="B27" s="9" t="s">
        <v>8</v>
      </c>
      <c r="C27" s="9" t="s">
        <v>20</v>
      </c>
      <c r="D27" s="9" t="s">
        <v>34</v>
      </c>
      <c r="E27" s="10">
        <v>1701</v>
      </c>
      <c r="F27" s="11">
        <v>234</v>
      </c>
    </row>
    <row r="28" spans="2:6" hidden="1" x14ac:dyDescent="0.25">
      <c r="B28" s="5" t="s">
        <v>35</v>
      </c>
      <c r="C28" s="5" t="s">
        <v>20</v>
      </c>
      <c r="D28" s="5" t="s">
        <v>22</v>
      </c>
      <c r="E28" s="6">
        <v>2205</v>
      </c>
      <c r="F28" s="7">
        <v>141</v>
      </c>
    </row>
    <row r="29" spans="2:6" hidden="1" x14ac:dyDescent="0.25">
      <c r="B29" s="9" t="s">
        <v>8</v>
      </c>
      <c r="C29" s="9" t="s">
        <v>6</v>
      </c>
      <c r="D29" s="9" t="s">
        <v>36</v>
      </c>
      <c r="E29" s="10">
        <v>1771</v>
      </c>
      <c r="F29" s="11">
        <v>204</v>
      </c>
    </row>
    <row r="30" spans="2:6" hidden="1" x14ac:dyDescent="0.25">
      <c r="B30" s="5" t="s">
        <v>13</v>
      </c>
      <c r="C30" s="5" t="s">
        <v>9</v>
      </c>
      <c r="D30" s="5" t="s">
        <v>37</v>
      </c>
      <c r="E30" s="6">
        <v>2114</v>
      </c>
      <c r="F30" s="7">
        <v>186</v>
      </c>
    </row>
    <row r="31" spans="2:6" x14ac:dyDescent="0.25">
      <c r="B31" s="9" t="s">
        <v>25</v>
      </c>
      <c r="C31" s="9" t="s">
        <v>30</v>
      </c>
      <c r="D31" s="9" t="s">
        <v>33</v>
      </c>
      <c r="E31" s="10">
        <v>15610</v>
      </c>
      <c r="F31" s="11">
        <v>339</v>
      </c>
    </row>
    <row r="32" spans="2:6" hidden="1" x14ac:dyDescent="0.25">
      <c r="B32" s="5" t="s">
        <v>27</v>
      </c>
      <c r="C32" s="5" t="s">
        <v>17</v>
      </c>
      <c r="D32" s="5" t="s">
        <v>29</v>
      </c>
      <c r="E32" s="6">
        <v>21</v>
      </c>
      <c r="F32" s="7">
        <v>168</v>
      </c>
    </row>
    <row r="33" spans="2:6" hidden="1" x14ac:dyDescent="0.25">
      <c r="B33" s="9" t="s">
        <v>35</v>
      </c>
      <c r="C33" s="9" t="s">
        <v>9</v>
      </c>
      <c r="D33" s="9" t="s">
        <v>33</v>
      </c>
      <c r="E33" s="10">
        <v>1974</v>
      </c>
      <c r="F33" s="11">
        <v>195</v>
      </c>
    </row>
    <row r="34" spans="2:6" hidden="1" x14ac:dyDescent="0.25">
      <c r="B34" s="5" t="s">
        <v>25</v>
      </c>
      <c r="C34" s="5" t="s">
        <v>14</v>
      </c>
      <c r="D34" s="5" t="s">
        <v>34</v>
      </c>
      <c r="E34" s="6">
        <v>6314</v>
      </c>
      <c r="F34" s="7">
        <v>15</v>
      </c>
    </row>
    <row r="35" spans="2:6" hidden="1" x14ac:dyDescent="0.25">
      <c r="B35" s="9" t="s">
        <v>35</v>
      </c>
      <c r="C35" s="9" t="s">
        <v>6</v>
      </c>
      <c r="D35" s="9" t="s">
        <v>34</v>
      </c>
      <c r="E35" s="10">
        <v>4683</v>
      </c>
      <c r="F35" s="11">
        <v>30</v>
      </c>
    </row>
    <row r="36" spans="2:6" hidden="1" x14ac:dyDescent="0.25">
      <c r="B36" s="5" t="s">
        <v>13</v>
      </c>
      <c r="C36" s="5" t="s">
        <v>6</v>
      </c>
      <c r="D36" s="5" t="s">
        <v>38</v>
      </c>
      <c r="E36" s="6">
        <v>6398</v>
      </c>
      <c r="F36" s="7">
        <v>102</v>
      </c>
    </row>
    <row r="37" spans="2:6" hidden="1" x14ac:dyDescent="0.25">
      <c r="B37" s="9" t="s">
        <v>26</v>
      </c>
      <c r="C37" s="9" t="s">
        <v>9</v>
      </c>
      <c r="D37" s="9" t="s">
        <v>36</v>
      </c>
      <c r="E37" s="10">
        <v>553</v>
      </c>
      <c r="F37" s="11">
        <v>15</v>
      </c>
    </row>
    <row r="38" spans="2:6" hidden="1" x14ac:dyDescent="0.25">
      <c r="B38" s="5" t="s">
        <v>8</v>
      </c>
      <c r="C38" s="5" t="s">
        <v>17</v>
      </c>
      <c r="D38" s="5" t="s">
        <v>7</v>
      </c>
      <c r="E38" s="6">
        <v>7021</v>
      </c>
      <c r="F38" s="7">
        <v>183</v>
      </c>
    </row>
    <row r="39" spans="2:6" hidden="1" x14ac:dyDescent="0.25">
      <c r="B39" s="9" t="s">
        <v>5</v>
      </c>
      <c r="C39" s="9" t="s">
        <v>17</v>
      </c>
      <c r="D39" s="9" t="s">
        <v>22</v>
      </c>
      <c r="E39" s="10">
        <v>5817</v>
      </c>
      <c r="F39" s="11">
        <v>12</v>
      </c>
    </row>
    <row r="40" spans="2:6" hidden="1" x14ac:dyDescent="0.25">
      <c r="B40" s="5" t="s">
        <v>13</v>
      </c>
      <c r="C40" s="5" t="s">
        <v>17</v>
      </c>
      <c r="D40" s="5" t="s">
        <v>24</v>
      </c>
      <c r="E40" s="6">
        <v>3976</v>
      </c>
      <c r="F40" s="7">
        <v>72</v>
      </c>
    </row>
    <row r="41" spans="2:6" hidden="1" x14ac:dyDescent="0.25">
      <c r="B41" s="9" t="s">
        <v>16</v>
      </c>
      <c r="C41" s="9" t="s">
        <v>20</v>
      </c>
      <c r="D41" s="9" t="s">
        <v>39</v>
      </c>
      <c r="E41" s="10">
        <v>1134</v>
      </c>
      <c r="F41" s="11">
        <v>282</v>
      </c>
    </row>
    <row r="42" spans="2:6" hidden="1" x14ac:dyDescent="0.25">
      <c r="B42" s="5" t="s">
        <v>26</v>
      </c>
      <c r="C42" s="5" t="s">
        <v>17</v>
      </c>
      <c r="D42" s="5" t="s">
        <v>40</v>
      </c>
      <c r="E42" s="6">
        <v>6027</v>
      </c>
      <c r="F42" s="7">
        <v>144</v>
      </c>
    </row>
    <row r="43" spans="2:6" hidden="1" x14ac:dyDescent="0.25">
      <c r="B43" s="9" t="s">
        <v>16</v>
      </c>
      <c r="C43" s="9" t="s">
        <v>6</v>
      </c>
      <c r="D43" s="9" t="s">
        <v>29</v>
      </c>
      <c r="E43" s="10">
        <v>1904</v>
      </c>
      <c r="F43" s="11">
        <v>405</v>
      </c>
    </row>
    <row r="44" spans="2:6" hidden="1" x14ac:dyDescent="0.25">
      <c r="B44" s="5" t="s">
        <v>23</v>
      </c>
      <c r="C44" s="5" t="s">
        <v>30</v>
      </c>
      <c r="D44" s="5" t="s">
        <v>10</v>
      </c>
      <c r="E44" s="6">
        <v>3262</v>
      </c>
      <c r="F44" s="7">
        <v>75</v>
      </c>
    </row>
    <row r="45" spans="2:6" hidden="1" x14ac:dyDescent="0.25">
      <c r="B45" s="9" t="s">
        <v>5</v>
      </c>
      <c r="C45" s="9" t="s">
        <v>30</v>
      </c>
      <c r="D45" s="9" t="s">
        <v>39</v>
      </c>
      <c r="E45" s="10">
        <v>2289</v>
      </c>
      <c r="F45" s="11">
        <v>135</v>
      </c>
    </row>
    <row r="46" spans="2:6" hidden="1" x14ac:dyDescent="0.25">
      <c r="B46" s="5" t="s">
        <v>25</v>
      </c>
      <c r="C46" s="5" t="s">
        <v>30</v>
      </c>
      <c r="D46" s="5" t="s">
        <v>39</v>
      </c>
      <c r="E46" s="6">
        <v>6986</v>
      </c>
      <c r="F46" s="7">
        <v>21</v>
      </c>
    </row>
    <row r="47" spans="2:6" hidden="1" x14ac:dyDescent="0.25">
      <c r="B47" s="9" t="s">
        <v>26</v>
      </c>
      <c r="C47" s="9" t="s">
        <v>20</v>
      </c>
      <c r="D47" s="9" t="s">
        <v>34</v>
      </c>
      <c r="E47" s="10">
        <v>4417</v>
      </c>
      <c r="F47" s="11">
        <v>153</v>
      </c>
    </row>
    <row r="48" spans="2:6" hidden="1" x14ac:dyDescent="0.25">
      <c r="B48" s="5" t="s">
        <v>16</v>
      </c>
      <c r="C48" s="5" t="s">
        <v>30</v>
      </c>
      <c r="D48" s="5" t="s">
        <v>37</v>
      </c>
      <c r="E48" s="6">
        <v>1442</v>
      </c>
      <c r="F48" s="7">
        <v>15</v>
      </c>
    </row>
    <row r="49" spans="2:6" hidden="1" x14ac:dyDescent="0.25">
      <c r="B49" s="9" t="s">
        <v>27</v>
      </c>
      <c r="C49" s="9" t="s">
        <v>9</v>
      </c>
      <c r="D49" s="9" t="s">
        <v>24</v>
      </c>
      <c r="E49" s="10">
        <v>2415</v>
      </c>
      <c r="F49" s="11">
        <v>255</v>
      </c>
    </row>
    <row r="50" spans="2:6" hidden="1" x14ac:dyDescent="0.25">
      <c r="B50" s="5" t="s">
        <v>26</v>
      </c>
      <c r="C50" s="5" t="s">
        <v>6</v>
      </c>
      <c r="D50" s="5" t="s">
        <v>36</v>
      </c>
      <c r="E50" s="6">
        <v>238</v>
      </c>
      <c r="F50" s="7">
        <v>18</v>
      </c>
    </row>
    <row r="51" spans="2:6" hidden="1" x14ac:dyDescent="0.25">
      <c r="B51" s="9" t="s">
        <v>16</v>
      </c>
      <c r="C51" s="9" t="s">
        <v>6</v>
      </c>
      <c r="D51" s="9" t="s">
        <v>34</v>
      </c>
      <c r="E51" s="10">
        <v>4949</v>
      </c>
      <c r="F51" s="11">
        <v>189</v>
      </c>
    </row>
    <row r="52" spans="2:6" hidden="1" x14ac:dyDescent="0.25">
      <c r="B52" s="5" t="s">
        <v>25</v>
      </c>
      <c r="C52" s="5" t="s">
        <v>20</v>
      </c>
      <c r="D52" s="5" t="s">
        <v>10</v>
      </c>
      <c r="E52" s="6">
        <v>5075</v>
      </c>
      <c r="F52" s="7">
        <v>21</v>
      </c>
    </row>
    <row r="53" spans="2:6" hidden="1" x14ac:dyDescent="0.25">
      <c r="B53" s="9" t="s">
        <v>27</v>
      </c>
      <c r="C53" s="9" t="s">
        <v>14</v>
      </c>
      <c r="D53" s="9" t="s">
        <v>29</v>
      </c>
      <c r="E53" s="10">
        <v>9198</v>
      </c>
      <c r="F53" s="11">
        <v>36</v>
      </c>
    </row>
    <row r="54" spans="2:6" hidden="1" x14ac:dyDescent="0.25">
      <c r="B54" s="5" t="s">
        <v>16</v>
      </c>
      <c r="C54" s="5" t="s">
        <v>30</v>
      </c>
      <c r="D54" s="5" t="s">
        <v>32</v>
      </c>
      <c r="E54" s="6">
        <v>3339</v>
      </c>
      <c r="F54" s="7">
        <v>75</v>
      </c>
    </row>
    <row r="55" spans="2:6" hidden="1" x14ac:dyDescent="0.25">
      <c r="B55" s="9" t="s">
        <v>5</v>
      </c>
      <c r="C55" s="9" t="s">
        <v>30</v>
      </c>
      <c r="D55" s="9" t="s">
        <v>28</v>
      </c>
      <c r="E55" s="10">
        <v>5019</v>
      </c>
      <c r="F55" s="11">
        <v>156</v>
      </c>
    </row>
    <row r="56" spans="2:6" x14ac:dyDescent="0.25">
      <c r="B56" s="5" t="s">
        <v>11</v>
      </c>
      <c r="C56" s="5" t="s">
        <v>30</v>
      </c>
      <c r="D56" s="5" t="s">
        <v>40</v>
      </c>
      <c r="E56" s="6">
        <v>14329</v>
      </c>
      <c r="F56" s="7">
        <v>150</v>
      </c>
    </row>
    <row r="57" spans="2:6" hidden="1" x14ac:dyDescent="0.25">
      <c r="B57" s="9" t="s">
        <v>16</v>
      </c>
      <c r="C57" s="9" t="s">
        <v>14</v>
      </c>
      <c r="D57" s="9" t="s">
        <v>41</v>
      </c>
      <c r="E57" s="10">
        <v>497</v>
      </c>
      <c r="F57" s="11">
        <v>63</v>
      </c>
    </row>
    <row r="58" spans="2:6" hidden="1" x14ac:dyDescent="0.25">
      <c r="B58" s="5" t="s">
        <v>26</v>
      </c>
      <c r="C58" s="5" t="s">
        <v>14</v>
      </c>
      <c r="D58" s="5" t="s">
        <v>32</v>
      </c>
      <c r="E58" s="6">
        <v>8211</v>
      </c>
      <c r="F58" s="7">
        <v>75</v>
      </c>
    </row>
    <row r="59" spans="2:6" hidden="1" x14ac:dyDescent="0.25">
      <c r="B59" s="9" t="s">
        <v>26</v>
      </c>
      <c r="C59" s="9" t="s">
        <v>20</v>
      </c>
      <c r="D59" s="9" t="s">
        <v>40</v>
      </c>
      <c r="E59" s="10">
        <v>6580</v>
      </c>
      <c r="F59" s="11">
        <v>183</v>
      </c>
    </row>
    <row r="60" spans="2:6" hidden="1" x14ac:dyDescent="0.25">
      <c r="B60" s="5" t="s">
        <v>13</v>
      </c>
      <c r="C60" s="5" t="s">
        <v>9</v>
      </c>
      <c r="D60" s="5" t="s">
        <v>31</v>
      </c>
      <c r="E60" s="6">
        <v>4760</v>
      </c>
      <c r="F60" s="7">
        <v>69</v>
      </c>
    </row>
    <row r="61" spans="2:6" hidden="1" x14ac:dyDescent="0.25">
      <c r="B61" s="9" t="s">
        <v>5</v>
      </c>
      <c r="C61" s="9" t="s">
        <v>14</v>
      </c>
      <c r="D61" s="9" t="s">
        <v>18</v>
      </c>
      <c r="E61" s="10">
        <v>5439</v>
      </c>
      <c r="F61" s="11">
        <v>30</v>
      </c>
    </row>
    <row r="62" spans="2:6" hidden="1" x14ac:dyDescent="0.25">
      <c r="B62" s="5" t="s">
        <v>13</v>
      </c>
      <c r="C62" s="5" t="s">
        <v>30</v>
      </c>
      <c r="D62" s="5" t="s">
        <v>28</v>
      </c>
      <c r="E62" s="6">
        <v>1463</v>
      </c>
      <c r="F62" s="7">
        <v>39</v>
      </c>
    </row>
    <row r="63" spans="2:6" hidden="1" x14ac:dyDescent="0.25">
      <c r="B63" s="9" t="s">
        <v>27</v>
      </c>
      <c r="C63" s="9" t="s">
        <v>30</v>
      </c>
      <c r="D63" s="9" t="s">
        <v>10</v>
      </c>
      <c r="E63" s="10">
        <v>7777</v>
      </c>
      <c r="F63" s="11">
        <v>504</v>
      </c>
    </row>
    <row r="64" spans="2:6" hidden="1" x14ac:dyDescent="0.25">
      <c r="B64" s="5" t="s">
        <v>11</v>
      </c>
      <c r="C64" s="5" t="s">
        <v>6</v>
      </c>
      <c r="D64" s="5" t="s">
        <v>32</v>
      </c>
      <c r="E64" s="6">
        <v>1085</v>
      </c>
      <c r="F64" s="7">
        <v>273</v>
      </c>
    </row>
    <row r="65" spans="2:6" hidden="1" x14ac:dyDescent="0.25">
      <c r="B65" s="9" t="s">
        <v>25</v>
      </c>
      <c r="C65" s="9" t="s">
        <v>6</v>
      </c>
      <c r="D65" s="9" t="s">
        <v>21</v>
      </c>
      <c r="E65" s="10">
        <v>182</v>
      </c>
      <c r="F65" s="11">
        <v>48</v>
      </c>
    </row>
    <row r="66" spans="2:6" hidden="1" x14ac:dyDescent="0.25">
      <c r="B66" s="5" t="s">
        <v>16</v>
      </c>
      <c r="C66" s="5" t="s">
        <v>30</v>
      </c>
      <c r="D66" s="5" t="s">
        <v>39</v>
      </c>
      <c r="E66" s="6">
        <v>4242</v>
      </c>
      <c r="F66" s="7">
        <v>207</v>
      </c>
    </row>
    <row r="67" spans="2:6" hidden="1" x14ac:dyDescent="0.25">
      <c r="B67" s="9" t="s">
        <v>16</v>
      </c>
      <c r="C67" s="9" t="s">
        <v>14</v>
      </c>
      <c r="D67" s="9" t="s">
        <v>10</v>
      </c>
      <c r="E67" s="10">
        <v>6118</v>
      </c>
      <c r="F67" s="11">
        <v>9</v>
      </c>
    </row>
    <row r="68" spans="2:6" hidden="1" x14ac:dyDescent="0.25">
      <c r="B68" s="5" t="s">
        <v>35</v>
      </c>
      <c r="C68" s="5" t="s">
        <v>14</v>
      </c>
      <c r="D68" s="5" t="s">
        <v>34</v>
      </c>
      <c r="E68" s="6">
        <v>2317</v>
      </c>
      <c r="F68" s="7">
        <v>261</v>
      </c>
    </row>
    <row r="69" spans="2:6" hidden="1" x14ac:dyDescent="0.25">
      <c r="B69" s="9" t="s">
        <v>16</v>
      </c>
      <c r="C69" s="9" t="s">
        <v>20</v>
      </c>
      <c r="D69" s="9" t="s">
        <v>29</v>
      </c>
      <c r="E69" s="10">
        <v>938</v>
      </c>
      <c r="F69" s="11">
        <v>6</v>
      </c>
    </row>
    <row r="70" spans="2:6" hidden="1" x14ac:dyDescent="0.25">
      <c r="B70" s="5" t="s">
        <v>8</v>
      </c>
      <c r="C70" s="5" t="s">
        <v>6</v>
      </c>
      <c r="D70" s="5" t="s">
        <v>37</v>
      </c>
      <c r="E70" s="6">
        <v>9709</v>
      </c>
      <c r="F70" s="7">
        <v>30</v>
      </c>
    </row>
    <row r="71" spans="2:6" hidden="1" x14ac:dyDescent="0.25">
      <c r="B71" s="9" t="s">
        <v>23</v>
      </c>
      <c r="C71" s="9" t="s">
        <v>30</v>
      </c>
      <c r="D71" s="9" t="s">
        <v>33</v>
      </c>
      <c r="E71" s="10">
        <v>2205</v>
      </c>
      <c r="F71" s="11">
        <v>138</v>
      </c>
    </row>
    <row r="72" spans="2:6" hidden="1" x14ac:dyDescent="0.25">
      <c r="B72" s="5" t="s">
        <v>23</v>
      </c>
      <c r="C72" s="5" t="s">
        <v>6</v>
      </c>
      <c r="D72" s="5" t="s">
        <v>28</v>
      </c>
      <c r="E72" s="6">
        <v>4487</v>
      </c>
      <c r="F72" s="7">
        <v>111</v>
      </c>
    </row>
    <row r="73" spans="2:6" hidden="1" x14ac:dyDescent="0.25">
      <c r="B73" s="9" t="s">
        <v>25</v>
      </c>
      <c r="C73" s="9" t="s">
        <v>9</v>
      </c>
      <c r="D73" s="9" t="s">
        <v>15</v>
      </c>
      <c r="E73" s="10">
        <v>2415</v>
      </c>
      <c r="F73" s="11">
        <v>15</v>
      </c>
    </row>
    <row r="74" spans="2:6" hidden="1" x14ac:dyDescent="0.25">
      <c r="B74" s="5" t="s">
        <v>5</v>
      </c>
      <c r="C74" s="5" t="s">
        <v>30</v>
      </c>
      <c r="D74" s="5" t="s">
        <v>36</v>
      </c>
      <c r="E74" s="6">
        <v>4018</v>
      </c>
      <c r="F74" s="7">
        <v>162</v>
      </c>
    </row>
    <row r="75" spans="2:6" hidden="1" x14ac:dyDescent="0.25">
      <c r="B75" s="9" t="s">
        <v>25</v>
      </c>
      <c r="C75" s="9" t="s">
        <v>30</v>
      </c>
      <c r="D75" s="9" t="s">
        <v>36</v>
      </c>
      <c r="E75" s="10">
        <v>861</v>
      </c>
      <c r="F75" s="11">
        <v>195</v>
      </c>
    </row>
    <row r="76" spans="2:6" hidden="1" x14ac:dyDescent="0.25">
      <c r="B76" s="5" t="s">
        <v>35</v>
      </c>
      <c r="C76" s="5" t="s">
        <v>20</v>
      </c>
      <c r="D76" s="5" t="s">
        <v>24</v>
      </c>
      <c r="E76" s="6">
        <v>5586</v>
      </c>
      <c r="F76" s="7">
        <v>525</v>
      </c>
    </row>
    <row r="77" spans="2:6" hidden="1" x14ac:dyDescent="0.25">
      <c r="B77" s="9" t="s">
        <v>23</v>
      </c>
      <c r="C77" s="9" t="s">
        <v>30</v>
      </c>
      <c r="D77" s="9" t="s">
        <v>19</v>
      </c>
      <c r="E77" s="10">
        <v>2226</v>
      </c>
      <c r="F77" s="11">
        <v>48</v>
      </c>
    </row>
    <row r="78" spans="2:6" x14ac:dyDescent="0.25">
      <c r="B78" s="9" t="s">
        <v>25</v>
      </c>
      <c r="C78" s="9" t="s">
        <v>9</v>
      </c>
      <c r="D78" s="9" t="s">
        <v>37</v>
      </c>
      <c r="E78" s="10">
        <v>13391</v>
      </c>
      <c r="F78" s="11">
        <v>201</v>
      </c>
    </row>
    <row r="79" spans="2:6" hidden="1" x14ac:dyDescent="0.25">
      <c r="B79" s="9" t="s">
        <v>11</v>
      </c>
      <c r="C79" s="9" t="s">
        <v>30</v>
      </c>
      <c r="D79" s="9" t="s">
        <v>33</v>
      </c>
      <c r="E79" s="10">
        <v>8463</v>
      </c>
      <c r="F79" s="11">
        <v>492</v>
      </c>
    </row>
    <row r="80" spans="2:6" hidden="1" x14ac:dyDescent="0.25">
      <c r="B80" s="5" t="s">
        <v>25</v>
      </c>
      <c r="C80" s="5" t="s">
        <v>30</v>
      </c>
      <c r="D80" s="5" t="s">
        <v>32</v>
      </c>
      <c r="E80" s="6">
        <v>2891</v>
      </c>
      <c r="F80" s="7">
        <v>102</v>
      </c>
    </row>
    <row r="81" spans="2:6" hidden="1" x14ac:dyDescent="0.25">
      <c r="B81" s="9" t="s">
        <v>27</v>
      </c>
      <c r="C81" s="9" t="s">
        <v>14</v>
      </c>
      <c r="D81" s="9" t="s">
        <v>34</v>
      </c>
      <c r="E81" s="10">
        <v>3773</v>
      </c>
      <c r="F81" s="11">
        <v>165</v>
      </c>
    </row>
    <row r="82" spans="2:6" hidden="1" x14ac:dyDescent="0.25">
      <c r="B82" s="5" t="s">
        <v>13</v>
      </c>
      <c r="C82" s="5" t="s">
        <v>14</v>
      </c>
      <c r="D82" s="5" t="s">
        <v>40</v>
      </c>
      <c r="E82" s="6">
        <v>854</v>
      </c>
      <c r="F82" s="7">
        <v>309</v>
      </c>
    </row>
    <row r="83" spans="2:6" hidden="1" x14ac:dyDescent="0.25">
      <c r="B83" s="9" t="s">
        <v>16</v>
      </c>
      <c r="C83" s="9" t="s">
        <v>14</v>
      </c>
      <c r="D83" s="9" t="s">
        <v>28</v>
      </c>
      <c r="E83" s="10">
        <v>4970</v>
      </c>
      <c r="F83" s="11">
        <v>156</v>
      </c>
    </row>
    <row r="84" spans="2:6" hidden="1" x14ac:dyDescent="0.25">
      <c r="B84" s="5" t="s">
        <v>11</v>
      </c>
      <c r="C84" s="5" t="s">
        <v>9</v>
      </c>
      <c r="D84" s="5" t="s">
        <v>42</v>
      </c>
      <c r="E84" s="6">
        <v>98</v>
      </c>
      <c r="F84" s="7">
        <v>159</v>
      </c>
    </row>
    <row r="85" spans="2:6" x14ac:dyDescent="0.25">
      <c r="B85" s="9" t="s">
        <v>35</v>
      </c>
      <c r="C85" s="9" t="s">
        <v>17</v>
      </c>
      <c r="D85" s="9" t="s">
        <v>19</v>
      </c>
      <c r="E85" s="10">
        <v>12950</v>
      </c>
      <c r="F85" s="11">
        <v>30</v>
      </c>
    </row>
    <row r="86" spans="2:6" hidden="1" x14ac:dyDescent="0.25">
      <c r="B86" s="5" t="s">
        <v>8</v>
      </c>
      <c r="C86" s="5" t="s">
        <v>17</v>
      </c>
      <c r="D86" s="5" t="s">
        <v>21</v>
      </c>
      <c r="E86" s="6">
        <v>8890</v>
      </c>
      <c r="F86" s="7">
        <v>210</v>
      </c>
    </row>
    <row r="87" spans="2:6" hidden="1" x14ac:dyDescent="0.25">
      <c r="B87" s="9" t="s">
        <v>26</v>
      </c>
      <c r="C87" s="9" t="s">
        <v>20</v>
      </c>
      <c r="D87" s="9" t="s">
        <v>31</v>
      </c>
      <c r="E87" s="10">
        <v>56</v>
      </c>
      <c r="F87" s="11">
        <v>51</v>
      </c>
    </row>
    <row r="88" spans="2:6" hidden="1" x14ac:dyDescent="0.25">
      <c r="B88" s="5" t="s">
        <v>27</v>
      </c>
      <c r="C88" s="5" t="s">
        <v>14</v>
      </c>
      <c r="D88" s="5" t="s">
        <v>18</v>
      </c>
      <c r="E88" s="6">
        <v>3339</v>
      </c>
      <c r="F88" s="7">
        <v>39</v>
      </c>
    </row>
    <row r="89" spans="2:6" hidden="1" x14ac:dyDescent="0.25">
      <c r="B89" s="9" t="s">
        <v>35</v>
      </c>
      <c r="C89" s="9" t="s">
        <v>9</v>
      </c>
      <c r="D89" s="9" t="s">
        <v>15</v>
      </c>
      <c r="E89" s="10">
        <v>3808</v>
      </c>
      <c r="F89" s="11">
        <v>279</v>
      </c>
    </row>
    <row r="90" spans="2:6" hidden="1" x14ac:dyDescent="0.25">
      <c r="B90" s="5" t="s">
        <v>35</v>
      </c>
      <c r="C90" s="5" t="s">
        <v>20</v>
      </c>
      <c r="D90" s="5" t="s">
        <v>31</v>
      </c>
      <c r="E90" s="6">
        <v>63</v>
      </c>
      <c r="F90" s="7">
        <v>123</v>
      </c>
    </row>
    <row r="91" spans="2:6" hidden="1" x14ac:dyDescent="0.25">
      <c r="B91" s="9" t="s">
        <v>26</v>
      </c>
      <c r="C91" s="9" t="s">
        <v>17</v>
      </c>
      <c r="D91" s="9" t="s">
        <v>39</v>
      </c>
      <c r="E91" s="10">
        <v>7812</v>
      </c>
      <c r="F91" s="11">
        <v>81</v>
      </c>
    </row>
    <row r="92" spans="2:6" hidden="1" x14ac:dyDescent="0.25">
      <c r="B92" s="5" t="s">
        <v>5</v>
      </c>
      <c r="C92" s="5" t="s">
        <v>6</v>
      </c>
      <c r="D92" s="5" t="s">
        <v>36</v>
      </c>
      <c r="E92" s="6">
        <v>7693</v>
      </c>
      <c r="F92" s="7">
        <v>21</v>
      </c>
    </row>
    <row r="93" spans="2:6" hidden="1" x14ac:dyDescent="0.25">
      <c r="B93" s="9" t="s">
        <v>27</v>
      </c>
      <c r="C93" s="9" t="s">
        <v>14</v>
      </c>
      <c r="D93" s="9" t="s">
        <v>40</v>
      </c>
      <c r="E93" s="10">
        <v>973</v>
      </c>
      <c r="F93" s="11">
        <v>162</v>
      </c>
    </row>
    <row r="94" spans="2:6" hidden="1" x14ac:dyDescent="0.25">
      <c r="B94" s="5" t="s">
        <v>35</v>
      </c>
      <c r="C94" s="5" t="s">
        <v>9</v>
      </c>
      <c r="D94" s="5" t="s">
        <v>41</v>
      </c>
      <c r="E94" s="6">
        <v>567</v>
      </c>
      <c r="F94" s="7">
        <v>228</v>
      </c>
    </row>
    <row r="95" spans="2:6" hidden="1" x14ac:dyDescent="0.25">
      <c r="B95" s="9" t="s">
        <v>35</v>
      </c>
      <c r="C95" s="9" t="s">
        <v>14</v>
      </c>
      <c r="D95" s="9" t="s">
        <v>32</v>
      </c>
      <c r="E95" s="10">
        <v>2471</v>
      </c>
      <c r="F95" s="11">
        <v>342</v>
      </c>
    </row>
    <row r="96" spans="2:6" hidden="1" x14ac:dyDescent="0.25">
      <c r="B96" s="5" t="s">
        <v>25</v>
      </c>
      <c r="C96" s="5" t="s">
        <v>20</v>
      </c>
      <c r="D96" s="5" t="s">
        <v>31</v>
      </c>
      <c r="E96" s="6">
        <v>7189</v>
      </c>
      <c r="F96" s="7">
        <v>54</v>
      </c>
    </row>
    <row r="97" spans="2:6" hidden="1" x14ac:dyDescent="0.25">
      <c r="B97" s="9" t="s">
        <v>13</v>
      </c>
      <c r="C97" s="9" t="s">
        <v>9</v>
      </c>
      <c r="D97" s="9" t="s">
        <v>40</v>
      </c>
      <c r="E97" s="10">
        <v>7455</v>
      </c>
      <c r="F97" s="11">
        <v>216</v>
      </c>
    </row>
    <row r="98" spans="2:6" hidden="1" x14ac:dyDescent="0.25">
      <c r="B98" s="5" t="s">
        <v>27</v>
      </c>
      <c r="C98" s="5" t="s">
        <v>30</v>
      </c>
      <c r="D98" s="5" t="s">
        <v>42</v>
      </c>
      <c r="E98" s="6">
        <v>3108</v>
      </c>
      <c r="F98" s="7">
        <v>54</v>
      </c>
    </row>
    <row r="99" spans="2:6" hidden="1" x14ac:dyDescent="0.25">
      <c r="B99" s="9" t="s">
        <v>16</v>
      </c>
      <c r="C99" s="9" t="s">
        <v>20</v>
      </c>
      <c r="D99" s="9" t="s">
        <v>18</v>
      </c>
      <c r="E99" s="10">
        <v>469</v>
      </c>
      <c r="F99" s="11">
        <v>75</v>
      </c>
    </row>
    <row r="100" spans="2:6" hidden="1" x14ac:dyDescent="0.25">
      <c r="B100" s="5" t="s">
        <v>11</v>
      </c>
      <c r="C100" s="5" t="s">
        <v>6</v>
      </c>
      <c r="D100" s="5" t="s">
        <v>34</v>
      </c>
      <c r="E100" s="6">
        <v>2737</v>
      </c>
      <c r="F100" s="7">
        <v>93</v>
      </c>
    </row>
    <row r="101" spans="2:6" hidden="1" x14ac:dyDescent="0.25">
      <c r="B101" s="9" t="s">
        <v>11</v>
      </c>
      <c r="C101" s="9" t="s">
        <v>6</v>
      </c>
      <c r="D101" s="9" t="s">
        <v>18</v>
      </c>
      <c r="E101" s="10">
        <v>4305</v>
      </c>
      <c r="F101" s="11">
        <v>156</v>
      </c>
    </row>
    <row r="102" spans="2:6" hidden="1" x14ac:dyDescent="0.25">
      <c r="B102" s="5" t="s">
        <v>11</v>
      </c>
      <c r="C102" s="5" t="s">
        <v>20</v>
      </c>
      <c r="D102" s="5" t="s">
        <v>28</v>
      </c>
      <c r="E102" s="6">
        <v>2408</v>
      </c>
      <c r="F102" s="7">
        <v>9</v>
      </c>
    </row>
    <row r="103" spans="2:6" hidden="1" x14ac:dyDescent="0.25">
      <c r="B103" s="9" t="s">
        <v>27</v>
      </c>
      <c r="C103" s="9" t="s">
        <v>14</v>
      </c>
      <c r="D103" s="9" t="s">
        <v>36</v>
      </c>
      <c r="E103" s="10">
        <v>1281</v>
      </c>
      <c r="F103" s="11">
        <v>18</v>
      </c>
    </row>
    <row r="104" spans="2:6" x14ac:dyDescent="0.25">
      <c r="B104" s="5" t="s">
        <v>5</v>
      </c>
      <c r="C104" s="5" t="s">
        <v>9</v>
      </c>
      <c r="D104" s="5" t="s">
        <v>10</v>
      </c>
      <c r="E104" s="6">
        <v>12348</v>
      </c>
      <c r="F104" s="7">
        <v>234</v>
      </c>
    </row>
    <row r="105" spans="2:6" hidden="1" x14ac:dyDescent="0.25">
      <c r="B105" s="9" t="s">
        <v>27</v>
      </c>
      <c r="C105" s="9" t="s">
        <v>30</v>
      </c>
      <c r="D105" s="9" t="s">
        <v>40</v>
      </c>
      <c r="E105" s="10">
        <v>3689</v>
      </c>
      <c r="F105" s="11">
        <v>312</v>
      </c>
    </row>
    <row r="106" spans="2:6" hidden="1" x14ac:dyDescent="0.25">
      <c r="B106" s="5" t="s">
        <v>23</v>
      </c>
      <c r="C106" s="5" t="s">
        <v>14</v>
      </c>
      <c r="D106" s="5" t="s">
        <v>36</v>
      </c>
      <c r="E106" s="6">
        <v>2870</v>
      </c>
      <c r="F106" s="7">
        <v>300</v>
      </c>
    </row>
    <row r="107" spans="2:6" hidden="1" x14ac:dyDescent="0.25">
      <c r="B107" s="9" t="s">
        <v>26</v>
      </c>
      <c r="C107" s="9" t="s">
        <v>14</v>
      </c>
      <c r="D107" s="9" t="s">
        <v>39</v>
      </c>
      <c r="E107" s="10">
        <v>798</v>
      </c>
      <c r="F107" s="11">
        <v>519</v>
      </c>
    </row>
    <row r="108" spans="2:6" hidden="1" x14ac:dyDescent="0.25">
      <c r="B108" s="5" t="s">
        <v>13</v>
      </c>
      <c r="C108" s="5" t="s">
        <v>6</v>
      </c>
      <c r="D108" s="5" t="s">
        <v>41</v>
      </c>
      <c r="E108" s="6">
        <v>2933</v>
      </c>
      <c r="F108" s="7">
        <v>9</v>
      </c>
    </row>
    <row r="109" spans="2:6" hidden="1" x14ac:dyDescent="0.25">
      <c r="B109" s="9" t="s">
        <v>25</v>
      </c>
      <c r="C109" s="9" t="s">
        <v>9</v>
      </c>
      <c r="D109" s="9" t="s">
        <v>12</v>
      </c>
      <c r="E109" s="10">
        <v>2744</v>
      </c>
      <c r="F109" s="11">
        <v>9</v>
      </c>
    </row>
    <row r="110" spans="2:6" hidden="1" x14ac:dyDescent="0.25">
      <c r="B110" s="5" t="s">
        <v>5</v>
      </c>
      <c r="C110" s="5" t="s">
        <v>14</v>
      </c>
      <c r="D110" s="5" t="s">
        <v>19</v>
      </c>
      <c r="E110" s="6">
        <v>9772</v>
      </c>
      <c r="F110" s="7">
        <v>90</v>
      </c>
    </row>
    <row r="111" spans="2:6" hidden="1" x14ac:dyDescent="0.25">
      <c r="B111" s="9" t="s">
        <v>23</v>
      </c>
      <c r="C111" s="9" t="s">
        <v>30</v>
      </c>
      <c r="D111" s="9" t="s">
        <v>18</v>
      </c>
      <c r="E111" s="10">
        <v>1568</v>
      </c>
      <c r="F111" s="11">
        <v>96</v>
      </c>
    </row>
    <row r="112" spans="2:6" x14ac:dyDescent="0.25">
      <c r="B112" s="5" t="s">
        <v>26</v>
      </c>
      <c r="C112" s="5" t="s">
        <v>6</v>
      </c>
      <c r="D112" s="5" t="s">
        <v>15</v>
      </c>
      <c r="E112" s="6">
        <v>11571</v>
      </c>
      <c r="F112" s="7">
        <v>138</v>
      </c>
    </row>
    <row r="113" spans="2:6" hidden="1" x14ac:dyDescent="0.25">
      <c r="B113" s="9" t="s">
        <v>5</v>
      </c>
      <c r="C113" s="9" t="s">
        <v>30</v>
      </c>
      <c r="D113" s="9" t="s">
        <v>42</v>
      </c>
      <c r="E113" s="10">
        <v>6748</v>
      </c>
      <c r="F113" s="11">
        <v>48</v>
      </c>
    </row>
    <row r="114" spans="2:6" hidden="1" x14ac:dyDescent="0.25">
      <c r="B114" s="5" t="s">
        <v>35</v>
      </c>
      <c r="C114" s="5" t="s">
        <v>14</v>
      </c>
      <c r="D114" s="5" t="s">
        <v>39</v>
      </c>
      <c r="E114" s="6">
        <v>1407</v>
      </c>
      <c r="F114" s="7">
        <v>72</v>
      </c>
    </row>
    <row r="115" spans="2:6" hidden="1" x14ac:dyDescent="0.25">
      <c r="B115" s="9" t="s">
        <v>8</v>
      </c>
      <c r="C115" s="9" t="s">
        <v>9</v>
      </c>
      <c r="D115" s="9" t="s">
        <v>32</v>
      </c>
      <c r="E115" s="10">
        <v>2023</v>
      </c>
      <c r="F115" s="11">
        <v>168</v>
      </c>
    </row>
    <row r="116" spans="2:6" hidden="1" x14ac:dyDescent="0.25">
      <c r="B116" s="5" t="s">
        <v>25</v>
      </c>
      <c r="C116" s="5" t="s">
        <v>17</v>
      </c>
      <c r="D116" s="5" t="s">
        <v>42</v>
      </c>
      <c r="E116" s="6">
        <v>5236</v>
      </c>
      <c r="F116" s="7">
        <v>51</v>
      </c>
    </row>
    <row r="117" spans="2:6" hidden="1" x14ac:dyDescent="0.25">
      <c r="B117" s="9" t="s">
        <v>13</v>
      </c>
      <c r="C117" s="9" t="s">
        <v>14</v>
      </c>
      <c r="D117" s="9" t="s">
        <v>36</v>
      </c>
      <c r="E117" s="10">
        <v>1925</v>
      </c>
      <c r="F117" s="11">
        <v>192</v>
      </c>
    </row>
    <row r="118" spans="2:6" hidden="1" x14ac:dyDescent="0.25">
      <c r="B118" s="5" t="s">
        <v>23</v>
      </c>
      <c r="C118" s="5" t="s">
        <v>6</v>
      </c>
      <c r="D118" s="5" t="s">
        <v>24</v>
      </c>
      <c r="E118" s="6">
        <v>6608</v>
      </c>
      <c r="F118" s="7">
        <v>225</v>
      </c>
    </row>
    <row r="119" spans="2:6" hidden="1" x14ac:dyDescent="0.25">
      <c r="B119" s="9" t="s">
        <v>16</v>
      </c>
      <c r="C119" s="9" t="s">
        <v>30</v>
      </c>
      <c r="D119" s="9" t="s">
        <v>42</v>
      </c>
      <c r="E119" s="10">
        <v>8008</v>
      </c>
      <c r="F119" s="11">
        <v>456</v>
      </c>
    </row>
    <row r="120" spans="2:6" hidden="1" x14ac:dyDescent="0.25">
      <c r="B120" s="5" t="s">
        <v>35</v>
      </c>
      <c r="C120" s="5" t="s">
        <v>30</v>
      </c>
      <c r="D120" s="5" t="s">
        <v>18</v>
      </c>
      <c r="E120" s="6">
        <v>1428</v>
      </c>
      <c r="F120" s="7">
        <v>93</v>
      </c>
    </row>
    <row r="121" spans="2:6" hidden="1" x14ac:dyDescent="0.25">
      <c r="B121" s="9" t="s">
        <v>16</v>
      </c>
      <c r="C121" s="9" t="s">
        <v>30</v>
      </c>
      <c r="D121" s="9" t="s">
        <v>12</v>
      </c>
      <c r="E121" s="10">
        <v>525</v>
      </c>
      <c r="F121" s="11">
        <v>48</v>
      </c>
    </row>
    <row r="122" spans="2:6" hidden="1" x14ac:dyDescent="0.25">
      <c r="B122" s="5" t="s">
        <v>16</v>
      </c>
      <c r="C122" s="5" t="s">
        <v>6</v>
      </c>
      <c r="D122" s="5" t="s">
        <v>15</v>
      </c>
      <c r="E122" s="6">
        <v>1505</v>
      </c>
      <c r="F122" s="7">
        <v>102</v>
      </c>
    </row>
    <row r="123" spans="2:6" hidden="1" x14ac:dyDescent="0.25">
      <c r="B123" s="9" t="s">
        <v>23</v>
      </c>
      <c r="C123" s="9" t="s">
        <v>9</v>
      </c>
      <c r="D123" s="9" t="s">
        <v>7</v>
      </c>
      <c r="E123" s="10">
        <v>6755</v>
      </c>
      <c r="F123" s="11">
        <v>252</v>
      </c>
    </row>
    <row r="124" spans="2:6" x14ac:dyDescent="0.25">
      <c r="B124" s="9" t="s">
        <v>11</v>
      </c>
      <c r="C124" s="9" t="s">
        <v>14</v>
      </c>
      <c r="D124" s="9" t="s">
        <v>39</v>
      </c>
      <c r="E124" s="10">
        <v>11522</v>
      </c>
      <c r="F124" s="11">
        <v>204</v>
      </c>
    </row>
    <row r="125" spans="2:6" hidden="1" x14ac:dyDescent="0.25">
      <c r="B125" s="9" t="s">
        <v>5</v>
      </c>
      <c r="C125" s="9" t="s">
        <v>20</v>
      </c>
      <c r="D125" s="9" t="s">
        <v>18</v>
      </c>
      <c r="E125" s="10">
        <v>2541</v>
      </c>
      <c r="F125" s="11">
        <v>90</v>
      </c>
    </row>
    <row r="126" spans="2:6" hidden="1" x14ac:dyDescent="0.25">
      <c r="B126" s="5" t="s">
        <v>13</v>
      </c>
      <c r="C126" s="5" t="s">
        <v>6</v>
      </c>
      <c r="D126" s="5" t="s">
        <v>7</v>
      </c>
      <c r="E126" s="6">
        <v>1526</v>
      </c>
      <c r="F126" s="7">
        <v>240</v>
      </c>
    </row>
    <row r="127" spans="2:6" hidden="1" x14ac:dyDescent="0.25">
      <c r="B127" s="9" t="s">
        <v>5</v>
      </c>
      <c r="C127" s="9" t="s">
        <v>20</v>
      </c>
      <c r="D127" s="9" t="s">
        <v>12</v>
      </c>
      <c r="E127" s="10">
        <v>6125</v>
      </c>
      <c r="F127" s="11">
        <v>102</v>
      </c>
    </row>
    <row r="128" spans="2:6" hidden="1" x14ac:dyDescent="0.25">
      <c r="B128" s="5" t="s">
        <v>13</v>
      </c>
      <c r="C128" s="5" t="s">
        <v>9</v>
      </c>
      <c r="D128" s="5" t="s">
        <v>39</v>
      </c>
      <c r="E128" s="6">
        <v>847</v>
      </c>
      <c r="F128" s="7">
        <v>129</v>
      </c>
    </row>
    <row r="129" spans="2:6" hidden="1" x14ac:dyDescent="0.25">
      <c r="B129" s="9" t="s">
        <v>8</v>
      </c>
      <c r="C129" s="9" t="s">
        <v>9</v>
      </c>
      <c r="D129" s="9" t="s">
        <v>39</v>
      </c>
      <c r="E129" s="10">
        <v>4753</v>
      </c>
      <c r="F129" s="11">
        <v>300</v>
      </c>
    </row>
    <row r="130" spans="2:6" hidden="1" x14ac:dyDescent="0.25">
      <c r="B130" s="5" t="s">
        <v>16</v>
      </c>
      <c r="C130" s="5" t="s">
        <v>20</v>
      </c>
      <c r="D130" s="5" t="s">
        <v>19</v>
      </c>
      <c r="E130" s="6">
        <v>959</v>
      </c>
      <c r="F130" s="7">
        <v>135</v>
      </c>
    </row>
    <row r="131" spans="2:6" hidden="1" x14ac:dyDescent="0.25">
      <c r="B131" s="9" t="s">
        <v>23</v>
      </c>
      <c r="C131" s="9" t="s">
        <v>9</v>
      </c>
      <c r="D131" s="9" t="s">
        <v>38</v>
      </c>
      <c r="E131" s="10">
        <v>2793</v>
      </c>
      <c r="F131" s="11">
        <v>114</v>
      </c>
    </row>
    <row r="132" spans="2:6" hidden="1" x14ac:dyDescent="0.25">
      <c r="B132" s="5" t="s">
        <v>23</v>
      </c>
      <c r="C132" s="5" t="s">
        <v>9</v>
      </c>
      <c r="D132" s="5" t="s">
        <v>24</v>
      </c>
      <c r="E132" s="6">
        <v>4606</v>
      </c>
      <c r="F132" s="7">
        <v>63</v>
      </c>
    </row>
    <row r="133" spans="2:6" hidden="1" x14ac:dyDescent="0.25">
      <c r="B133" s="9" t="s">
        <v>23</v>
      </c>
      <c r="C133" s="9" t="s">
        <v>14</v>
      </c>
      <c r="D133" s="9" t="s">
        <v>32</v>
      </c>
      <c r="E133" s="10">
        <v>5551</v>
      </c>
      <c r="F133" s="11">
        <v>252</v>
      </c>
    </row>
    <row r="134" spans="2:6" hidden="1" x14ac:dyDescent="0.25">
      <c r="B134" s="5" t="s">
        <v>35</v>
      </c>
      <c r="C134" s="5" t="s">
        <v>14</v>
      </c>
      <c r="D134" s="5" t="s">
        <v>10</v>
      </c>
      <c r="E134" s="6">
        <v>6657</v>
      </c>
      <c r="F134" s="7">
        <v>303</v>
      </c>
    </row>
    <row r="135" spans="2:6" hidden="1" x14ac:dyDescent="0.25">
      <c r="B135" s="9" t="s">
        <v>23</v>
      </c>
      <c r="C135" s="9" t="s">
        <v>17</v>
      </c>
      <c r="D135" s="9" t="s">
        <v>28</v>
      </c>
      <c r="E135" s="10">
        <v>4438</v>
      </c>
      <c r="F135" s="11">
        <v>246</v>
      </c>
    </row>
    <row r="136" spans="2:6" hidden="1" x14ac:dyDescent="0.25">
      <c r="B136" s="5" t="s">
        <v>8</v>
      </c>
      <c r="C136" s="5" t="s">
        <v>20</v>
      </c>
      <c r="D136" s="5" t="s">
        <v>22</v>
      </c>
      <c r="E136" s="6">
        <v>168</v>
      </c>
      <c r="F136" s="7">
        <v>84</v>
      </c>
    </row>
    <row r="137" spans="2:6" hidden="1" x14ac:dyDescent="0.25">
      <c r="B137" s="9" t="s">
        <v>23</v>
      </c>
      <c r="C137" s="9" t="s">
        <v>30</v>
      </c>
      <c r="D137" s="9" t="s">
        <v>28</v>
      </c>
      <c r="E137" s="10">
        <v>7777</v>
      </c>
      <c r="F137" s="11">
        <v>39</v>
      </c>
    </row>
    <row r="138" spans="2:6" hidden="1" x14ac:dyDescent="0.25">
      <c r="B138" s="5" t="s">
        <v>25</v>
      </c>
      <c r="C138" s="5" t="s">
        <v>14</v>
      </c>
      <c r="D138" s="5" t="s">
        <v>28</v>
      </c>
      <c r="E138" s="6">
        <v>3339</v>
      </c>
      <c r="F138" s="7">
        <v>348</v>
      </c>
    </row>
    <row r="139" spans="2:6" hidden="1" x14ac:dyDescent="0.25">
      <c r="B139" s="9" t="s">
        <v>23</v>
      </c>
      <c r="C139" s="9" t="s">
        <v>6</v>
      </c>
      <c r="D139" s="9" t="s">
        <v>19</v>
      </c>
      <c r="E139" s="10">
        <v>6391</v>
      </c>
      <c r="F139" s="11">
        <v>48</v>
      </c>
    </row>
    <row r="140" spans="2:6" hidden="1" x14ac:dyDescent="0.25">
      <c r="B140" s="5" t="s">
        <v>25</v>
      </c>
      <c r="C140" s="5" t="s">
        <v>6</v>
      </c>
      <c r="D140" s="5" t="s">
        <v>22</v>
      </c>
      <c r="E140" s="6">
        <v>518</v>
      </c>
      <c r="F140" s="7">
        <v>75</v>
      </c>
    </row>
    <row r="141" spans="2:6" hidden="1" x14ac:dyDescent="0.25">
      <c r="B141" s="9" t="s">
        <v>23</v>
      </c>
      <c r="C141" s="9" t="s">
        <v>20</v>
      </c>
      <c r="D141" s="9" t="s">
        <v>40</v>
      </c>
      <c r="E141" s="10">
        <v>5677</v>
      </c>
      <c r="F141" s="11">
        <v>258</v>
      </c>
    </row>
    <row r="142" spans="2:6" hidden="1" x14ac:dyDescent="0.25">
      <c r="B142" s="5" t="s">
        <v>16</v>
      </c>
      <c r="C142" s="5" t="s">
        <v>17</v>
      </c>
      <c r="D142" s="5" t="s">
        <v>28</v>
      </c>
      <c r="E142" s="6">
        <v>6048</v>
      </c>
      <c r="F142" s="7">
        <v>27</v>
      </c>
    </row>
    <row r="143" spans="2:6" hidden="1" x14ac:dyDescent="0.25">
      <c r="B143" s="9" t="s">
        <v>8</v>
      </c>
      <c r="C143" s="9" t="s">
        <v>20</v>
      </c>
      <c r="D143" s="9" t="s">
        <v>10</v>
      </c>
      <c r="E143" s="10">
        <v>3752</v>
      </c>
      <c r="F143" s="11">
        <v>213</v>
      </c>
    </row>
    <row r="144" spans="2:6" hidden="1" x14ac:dyDescent="0.25">
      <c r="B144" s="5" t="s">
        <v>25</v>
      </c>
      <c r="C144" s="5" t="s">
        <v>9</v>
      </c>
      <c r="D144" s="5" t="s">
        <v>32</v>
      </c>
      <c r="E144" s="6">
        <v>4480</v>
      </c>
      <c r="F144" s="7">
        <v>357</v>
      </c>
    </row>
    <row r="145" spans="2:6" hidden="1" x14ac:dyDescent="0.25">
      <c r="B145" s="9" t="s">
        <v>11</v>
      </c>
      <c r="C145" s="9" t="s">
        <v>6</v>
      </c>
      <c r="D145" s="9" t="s">
        <v>12</v>
      </c>
      <c r="E145" s="10">
        <v>259</v>
      </c>
      <c r="F145" s="11">
        <v>207</v>
      </c>
    </row>
    <row r="146" spans="2:6" hidden="1" x14ac:dyDescent="0.25">
      <c r="B146" s="5" t="s">
        <v>8</v>
      </c>
      <c r="C146" s="5" t="s">
        <v>6</v>
      </c>
      <c r="D146" s="5" t="s">
        <v>7</v>
      </c>
      <c r="E146" s="6">
        <v>42</v>
      </c>
      <c r="F146" s="7">
        <v>150</v>
      </c>
    </row>
    <row r="147" spans="2:6" hidden="1" x14ac:dyDescent="0.25">
      <c r="B147" s="9" t="s">
        <v>13</v>
      </c>
      <c r="C147" s="9" t="s">
        <v>14</v>
      </c>
      <c r="D147" s="9" t="s">
        <v>42</v>
      </c>
      <c r="E147" s="10">
        <v>98</v>
      </c>
      <c r="F147" s="11">
        <v>204</v>
      </c>
    </row>
    <row r="148" spans="2:6" hidden="1" x14ac:dyDescent="0.25">
      <c r="B148" s="5" t="s">
        <v>23</v>
      </c>
      <c r="C148" s="5" t="s">
        <v>9</v>
      </c>
      <c r="D148" s="5" t="s">
        <v>39</v>
      </c>
      <c r="E148" s="6">
        <v>2478</v>
      </c>
      <c r="F148" s="7">
        <v>21</v>
      </c>
    </row>
    <row r="149" spans="2:6" hidden="1" x14ac:dyDescent="0.25">
      <c r="B149" s="9" t="s">
        <v>13</v>
      </c>
      <c r="C149" s="9" t="s">
        <v>30</v>
      </c>
      <c r="D149" s="9" t="s">
        <v>19</v>
      </c>
      <c r="E149" s="10">
        <v>7847</v>
      </c>
      <c r="F149" s="11">
        <v>174</v>
      </c>
    </row>
    <row r="150" spans="2:6" hidden="1" x14ac:dyDescent="0.25">
      <c r="B150" s="5" t="s">
        <v>26</v>
      </c>
      <c r="C150" s="5" t="s">
        <v>6</v>
      </c>
      <c r="D150" s="5" t="s">
        <v>28</v>
      </c>
      <c r="E150" s="6">
        <v>9926</v>
      </c>
      <c r="F150" s="7">
        <v>201</v>
      </c>
    </row>
    <row r="151" spans="2:6" hidden="1" x14ac:dyDescent="0.25">
      <c r="B151" s="9" t="s">
        <v>8</v>
      </c>
      <c r="C151" s="9" t="s">
        <v>20</v>
      </c>
      <c r="D151" s="9" t="s">
        <v>31</v>
      </c>
      <c r="E151" s="10">
        <v>819</v>
      </c>
      <c r="F151" s="11">
        <v>510</v>
      </c>
    </row>
    <row r="152" spans="2:6" hidden="1" x14ac:dyDescent="0.25">
      <c r="B152" s="5" t="s">
        <v>16</v>
      </c>
      <c r="C152" s="5" t="s">
        <v>17</v>
      </c>
      <c r="D152" s="5" t="s">
        <v>32</v>
      </c>
      <c r="E152" s="6">
        <v>3052</v>
      </c>
      <c r="F152" s="7">
        <v>378</v>
      </c>
    </row>
    <row r="153" spans="2:6" hidden="1" x14ac:dyDescent="0.25">
      <c r="B153" s="9" t="s">
        <v>11</v>
      </c>
      <c r="C153" s="9" t="s">
        <v>30</v>
      </c>
      <c r="D153" s="9" t="s">
        <v>41</v>
      </c>
      <c r="E153" s="10">
        <v>6832</v>
      </c>
      <c r="F153" s="11">
        <v>27</v>
      </c>
    </row>
    <row r="154" spans="2:6" hidden="1" x14ac:dyDescent="0.25">
      <c r="B154" s="5" t="s">
        <v>26</v>
      </c>
      <c r="C154" s="5" t="s">
        <v>17</v>
      </c>
      <c r="D154" s="5" t="s">
        <v>29</v>
      </c>
      <c r="E154" s="6">
        <v>2016</v>
      </c>
      <c r="F154" s="7">
        <v>117</v>
      </c>
    </row>
    <row r="155" spans="2:6" hidden="1" x14ac:dyDescent="0.25">
      <c r="B155" s="9" t="s">
        <v>16</v>
      </c>
      <c r="C155" s="9" t="s">
        <v>20</v>
      </c>
      <c r="D155" s="9" t="s">
        <v>41</v>
      </c>
      <c r="E155" s="10">
        <v>7322</v>
      </c>
      <c r="F155" s="11">
        <v>36</v>
      </c>
    </row>
    <row r="156" spans="2:6" hidden="1" x14ac:dyDescent="0.25">
      <c r="B156" s="5" t="s">
        <v>8</v>
      </c>
      <c r="C156" s="5" t="s">
        <v>9</v>
      </c>
      <c r="D156" s="5" t="s">
        <v>19</v>
      </c>
      <c r="E156" s="6">
        <v>357</v>
      </c>
      <c r="F156" s="7">
        <v>126</v>
      </c>
    </row>
    <row r="157" spans="2:6" hidden="1" x14ac:dyDescent="0.25">
      <c r="B157" s="9" t="s">
        <v>11</v>
      </c>
      <c r="C157" s="9" t="s">
        <v>17</v>
      </c>
      <c r="D157" s="9" t="s">
        <v>18</v>
      </c>
      <c r="E157" s="10">
        <v>3192</v>
      </c>
      <c r="F157" s="11">
        <v>72</v>
      </c>
    </row>
    <row r="158" spans="2:6" hidden="1" x14ac:dyDescent="0.25">
      <c r="B158" s="5" t="s">
        <v>23</v>
      </c>
      <c r="C158" s="5" t="s">
        <v>14</v>
      </c>
      <c r="D158" s="5" t="s">
        <v>22</v>
      </c>
      <c r="E158" s="6">
        <v>8435</v>
      </c>
      <c r="F158" s="7">
        <v>42</v>
      </c>
    </row>
    <row r="159" spans="2:6" hidden="1" x14ac:dyDescent="0.25">
      <c r="B159" s="9" t="s">
        <v>5</v>
      </c>
      <c r="C159" s="9" t="s">
        <v>17</v>
      </c>
      <c r="D159" s="9" t="s">
        <v>32</v>
      </c>
      <c r="E159" s="10">
        <v>0</v>
      </c>
      <c r="F159" s="11">
        <v>135</v>
      </c>
    </row>
    <row r="160" spans="2:6" hidden="1" x14ac:dyDescent="0.25">
      <c r="B160" s="5" t="s">
        <v>23</v>
      </c>
      <c r="C160" s="5" t="s">
        <v>30</v>
      </c>
      <c r="D160" s="5" t="s">
        <v>38</v>
      </c>
      <c r="E160" s="6">
        <v>8862</v>
      </c>
      <c r="F160" s="7">
        <v>189</v>
      </c>
    </row>
    <row r="161" spans="2:6" hidden="1" x14ac:dyDescent="0.25">
      <c r="B161" s="9" t="s">
        <v>16</v>
      </c>
      <c r="C161" s="9" t="s">
        <v>6</v>
      </c>
      <c r="D161" s="9" t="s">
        <v>40</v>
      </c>
      <c r="E161" s="10">
        <v>3556</v>
      </c>
      <c r="F161" s="11">
        <v>459</v>
      </c>
    </row>
    <row r="162" spans="2:6" hidden="1" x14ac:dyDescent="0.25">
      <c r="B162" s="5" t="s">
        <v>25</v>
      </c>
      <c r="C162" s="5" t="s">
        <v>30</v>
      </c>
      <c r="D162" s="5" t="s">
        <v>37</v>
      </c>
      <c r="E162" s="6">
        <v>7280</v>
      </c>
      <c r="F162" s="7">
        <v>201</v>
      </c>
    </row>
    <row r="163" spans="2:6" hidden="1" x14ac:dyDescent="0.25">
      <c r="B163" s="9" t="s">
        <v>16</v>
      </c>
      <c r="C163" s="9" t="s">
        <v>30</v>
      </c>
      <c r="D163" s="9" t="s">
        <v>7</v>
      </c>
      <c r="E163" s="10">
        <v>3402</v>
      </c>
      <c r="F163" s="11">
        <v>366</v>
      </c>
    </row>
    <row r="164" spans="2:6" hidden="1" x14ac:dyDescent="0.25">
      <c r="B164" s="5" t="s">
        <v>27</v>
      </c>
      <c r="C164" s="5" t="s">
        <v>6</v>
      </c>
      <c r="D164" s="5" t="s">
        <v>32</v>
      </c>
      <c r="E164" s="6">
        <v>4592</v>
      </c>
      <c r="F164" s="7">
        <v>324</v>
      </c>
    </row>
    <row r="165" spans="2:6" hidden="1" x14ac:dyDescent="0.25">
      <c r="B165" s="9" t="s">
        <v>11</v>
      </c>
      <c r="C165" s="9" t="s">
        <v>9</v>
      </c>
      <c r="D165" s="9" t="s">
        <v>37</v>
      </c>
      <c r="E165" s="10">
        <v>7833</v>
      </c>
      <c r="F165" s="11">
        <v>243</v>
      </c>
    </row>
    <row r="166" spans="2:6" hidden="1" x14ac:dyDescent="0.25">
      <c r="B166" s="5" t="s">
        <v>26</v>
      </c>
      <c r="C166" s="5" t="s">
        <v>17</v>
      </c>
      <c r="D166" s="5" t="s">
        <v>41</v>
      </c>
      <c r="E166" s="6">
        <v>7651</v>
      </c>
      <c r="F166" s="7">
        <v>213</v>
      </c>
    </row>
    <row r="167" spans="2:6" hidden="1" x14ac:dyDescent="0.25">
      <c r="B167" s="9" t="s">
        <v>5</v>
      </c>
      <c r="C167" s="9" t="s">
        <v>9</v>
      </c>
      <c r="D167" s="9" t="s">
        <v>7</v>
      </c>
      <c r="E167" s="10">
        <v>2275</v>
      </c>
      <c r="F167" s="11">
        <v>447</v>
      </c>
    </row>
    <row r="168" spans="2:6" hidden="1" x14ac:dyDescent="0.25">
      <c r="B168" s="5" t="s">
        <v>5</v>
      </c>
      <c r="C168" s="5" t="s">
        <v>20</v>
      </c>
      <c r="D168" s="5" t="s">
        <v>31</v>
      </c>
      <c r="E168" s="6">
        <v>5670</v>
      </c>
      <c r="F168" s="7">
        <v>297</v>
      </c>
    </row>
    <row r="169" spans="2:6" hidden="1" x14ac:dyDescent="0.25">
      <c r="B169" s="9" t="s">
        <v>23</v>
      </c>
      <c r="C169" s="9" t="s">
        <v>9</v>
      </c>
      <c r="D169" s="9" t="s">
        <v>29</v>
      </c>
      <c r="E169" s="10">
        <v>2135</v>
      </c>
      <c r="F169" s="11">
        <v>27</v>
      </c>
    </row>
    <row r="170" spans="2:6" hidden="1" x14ac:dyDescent="0.25">
      <c r="B170" s="5" t="s">
        <v>5</v>
      </c>
      <c r="C170" s="5" t="s">
        <v>30</v>
      </c>
      <c r="D170" s="5" t="s">
        <v>34</v>
      </c>
      <c r="E170" s="6">
        <v>2779</v>
      </c>
      <c r="F170" s="7">
        <v>75</v>
      </c>
    </row>
    <row r="171" spans="2:6" x14ac:dyDescent="0.25">
      <c r="B171" s="5" t="s">
        <v>26</v>
      </c>
      <c r="C171" s="5" t="s">
        <v>14</v>
      </c>
      <c r="D171" s="5" t="s">
        <v>29</v>
      </c>
      <c r="E171" s="6">
        <v>11417</v>
      </c>
      <c r="F171" s="7">
        <v>21</v>
      </c>
    </row>
    <row r="172" spans="2:6" hidden="1" x14ac:dyDescent="0.25">
      <c r="B172" s="5" t="s">
        <v>23</v>
      </c>
      <c r="C172" s="5" t="s">
        <v>14</v>
      </c>
      <c r="D172" s="5" t="s">
        <v>15</v>
      </c>
      <c r="E172" s="6">
        <v>2646</v>
      </c>
      <c r="F172" s="7">
        <v>177</v>
      </c>
    </row>
    <row r="173" spans="2:6" hidden="1" x14ac:dyDescent="0.25">
      <c r="B173" s="9" t="s">
        <v>5</v>
      </c>
      <c r="C173" s="9" t="s">
        <v>30</v>
      </c>
      <c r="D173" s="9" t="s">
        <v>19</v>
      </c>
      <c r="E173" s="10">
        <v>3794</v>
      </c>
      <c r="F173" s="11">
        <v>159</v>
      </c>
    </row>
    <row r="174" spans="2:6" hidden="1" x14ac:dyDescent="0.25">
      <c r="B174" s="5" t="s">
        <v>27</v>
      </c>
      <c r="C174" s="5" t="s">
        <v>9</v>
      </c>
      <c r="D174" s="5" t="s">
        <v>19</v>
      </c>
      <c r="E174" s="6">
        <v>819</v>
      </c>
      <c r="F174" s="7">
        <v>306</v>
      </c>
    </row>
    <row r="175" spans="2:6" hidden="1" x14ac:dyDescent="0.25">
      <c r="B175" s="9" t="s">
        <v>27</v>
      </c>
      <c r="C175" s="9" t="s">
        <v>30</v>
      </c>
      <c r="D175" s="9" t="s">
        <v>33</v>
      </c>
      <c r="E175" s="10">
        <v>2583</v>
      </c>
      <c r="F175" s="11">
        <v>18</v>
      </c>
    </row>
    <row r="176" spans="2:6" hidden="1" x14ac:dyDescent="0.25">
      <c r="B176" s="5" t="s">
        <v>23</v>
      </c>
      <c r="C176" s="5" t="s">
        <v>9</v>
      </c>
      <c r="D176" s="5" t="s">
        <v>36</v>
      </c>
      <c r="E176" s="6">
        <v>4585</v>
      </c>
      <c r="F176" s="7">
        <v>240</v>
      </c>
    </row>
    <row r="177" spans="2:6" hidden="1" x14ac:dyDescent="0.25">
      <c r="B177" s="9" t="s">
        <v>25</v>
      </c>
      <c r="C177" s="9" t="s">
        <v>30</v>
      </c>
      <c r="D177" s="9" t="s">
        <v>19</v>
      </c>
      <c r="E177" s="10">
        <v>1652</v>
      </c>
      <c r="F177" s="11">
        <v>93</v>
      </c>
    </row>
    <row r="178" spans="2:6" hidden="1" x14ac:dyDescent="0.25">
      <c r="B178" s="5" t="s">
        <v>35</v>
      </c>
      <c r="C178" s="5" t="s">
        <v>30</v>
      </c>
      <c r="D178" s="5" t="s">
        <v>42</v>
      </c>
      <c r="E178" s="6">
        <v>4991</v>
      </c>
      <c r="F178" s="7">
        <v>9</v>
      </c>
    </row>
    <row r="179" spans="2:6" hidden="1" x14ac:dyDescent="0.25">
      <c r="B179" s="9" t="s">
        <v>8</v>
      </c>
      <c r="C179" s="9" t="s">
        <v>30</v>
      </c>
      <c r="D179" s="9" t="s">
        <v>29</v>
      </c>
      <c r="E179" s="10">
        <v>2009</v>
      </c>
      <c r="F179" s="11">
        <v>219</v>
      </c>
    </row>
    <row r="180" spans="2:6" hidden="1" x14ac:dyDescent="0.25">
      <c r="B180" s="5" t="s">
        <v>26</v>
      </c>
      <c r="C180" s="5" t="s">
        <v>17</v>
      </c>
      <c r="D180" s="5" t="s">
        <v>22</v>
      </c>
      <c r="E180" s="6">
        <v>1568</v>
      </c>
      <c r="F180" s="7">
        <v>141</v>
      </c>
    </row>
    <row r="181" spans="2:6" hidden="1" x14ac:dyDescent="0.25">
      <c r="B181" s="9" t="s">
        <v>13</v>
      </c>
      <c r="C181" s="9" t="s">
        <v>6</v>
      </c>
      <c r="D181" s="9" t="s">
        <v>33</v>
      </c>
      <c r="E181" s="10">
        <v>3388</v>
      </c>
      <c r="F181" s="11">
        <v>123</v>
      </c>
    </row>
    <row r="182" spans="2:6" hidden="1" x14ac:dyDescent="0.25">
      <c r="B182" s="5" t="s">
        <v>5</v>
      </c>
      <c r="C182" s="5" t="s">
        <v>20</v>
      </c>
      <c r="D182" s="5" t="s">
        <v>38</v>
      </c>
      <c r="E182" s="6">
        <v>623</v>
      </c>
      <c r="F182" s="7">
        <v>51</v>
      </c>
    </row>
    <row r="183" spans="2:6" hidden="1" x14ac:dyDescent="0.25">
      <c r="B183" s="9" t="s">
        <v>16</v>
      </c>
      <c r="C183" s="9" t="s">
        <v>14</v>
      </c>
      <c r="D183" s="9" t="s">
        <v>12</v>
      </c>
      <c r="E183" s="10">
        <v>10073</v>
      </c>
      <c r="F183" s="11">
        <v>120</v>
      </c>
    </row>
    <row r="184" spans="2:6" hidden="1" x14ac:dyDescent="0.25">
      <c r="B184" s="5" t="s">
        <v>8</v>
      </c>
      <c r="C184" s="5" t="s">
        <v>17</v>
      </c>
      <c r="D184" s="5" t="s">
        <v>42</v>
      </c>
      <c r="E184" s="6">
        <v>1561</v>
      </c>
      <c r="F184" s="7">
        <v>27</v>
      </c>
    </row>
    <row r="185" spans="2:6" x14ac:dyDescent="0.25">
      <c r="B185" s="9" t="s">
        <v>13</v>
      </c>
      <c r="C185" s="9" t="s">
        <v>14</v>
      </c>
      <c r="D185" s="9" t="s">
        <v>31</v>
      </c>
      <c r="E185" s="10">
        <v>10311</v>
      </c>
      <c r="F185" s="11">
        <v>231</v>
      </c>
    </row>
    <row r="186" spans="2:6" hidden="1" x14ac:dyDescent="0.25">
      <c r="B186" s="5" t="s">
        <v>16</v>
      </c>
      <c r="C186" s="5" t="s">
        <v>20</v>
      </c>
      <c r="D186" s="5" t="s">
        <v>31</v>
      </c>
      <c r="E186" s="6">
        <v>2317</v>
      </c>
      <c r="F186" s="7">
        <v>123</v>
      </c>
    </row>
    <row r="187" spans="2:6" hidden="1" x14ac:dyDescent="0.25">
      <c r="B187" s="9" t="s">
        <v>35</v>
      </c>
      <c r="C187" s="9" t="s">
        <v>6</v>
      </c>
      <c r="D187" s="9" t="s">
        <v>40</v>
      </c>
      <c r="E187" s="10">
        <v>3059</v>
      </c>
      <c r="F187" s="11">
        <v>27</v>
      </c>
    </row>
    <row r="188" spans="2:6" hidden="1" x14ac:dyDescent="0.25">
      <c r="B188" s="5" t="s">
        <v>13</v>
      </c>
      <c r="C188" s="5" t="s">
        <v>6</v>
      </c>
      <c r="D188" s="5" t="s">
        <v>42</v>
      </c>
      <c r="E188" s="6">
        <v>2324</v>
      </c>
      <c r="F188" s="7">
        <v>177</v>
      </c>
    </row>
    <row r="189" spans="2:6" hidden="1" x14ac:dyDescent="0.25">
      <c r="B189" s="9" t="s">
        <v>27</v>
      </c>
      <c r="C189" s="9" t="s">
        <v>17</v>
      </c>
      <c r="D189" s="9" t="s">
        <v>42</v>
      </c>
      <c r="E189" s="10">
        <v>4956</v>
      </c>
      <c r="F189" s="11">
        <v>171</v>
      </c>
    </row>
    <row r="190" spans="2:6" hidden="1" x14ac:dyDescent="0.25">
      <c r="B190" s="5" t="s">
        <v>35</v>
      </c>
      <c r="C190" s="5" t="s">
        <v>30</v>
      </c>
      <c r="D190" s="5" t="s">
        <v>36</v>
      </c>
      <c r="E190" s="6">
        <v>5355</v>
      </c>
      <c r="F190" s="7">
        <v>204</v>
      </c>
    </row>
    <row r="191" spans="2:6" hidden="1" x14ac:dyDescent="0.25">
      <c r="B191" s="9" t="s">
        <v>27</v>
      </c>
      <c r="C191" s="9" t="s">
        <v>30</v>
      </c>
      <c r="D191" s="9" t="s">
        <v>24</v>
      </c>
      <c r="E191" s="10">
        <v>7259</v>
      </c>
      <c r="F191" s="11">
        <v>276</v>
      </c>
    </row>
    <row r="192" spans="2:6" hidden="1" x14ac:dyDescent="0.25">
      <c r="B192" s="5" t="s">
        <v>8</v>
      </c>
      <c r="C192" s="5" t="s">
        <v>6</v>
      </c>
      <c r="D192" s="5" t="s">
        <v>42</v>
      </c>
      <c r="E192" s="6">
        <v>6279</v>
      </c>
      <c r="F192" s="7">
        <v>45</v>
      </c>
    </row>
    <row r="193" spans="2:6" hidden="1" x14ac:dyDescent="0.25">
      <c r="B193" s="9" t="s">
        <v>5</v>
      </c>
      <c r="C193" s="9" t="s">
        <v>20</v>
      </c>
      <c r="D193" s="9" t="s">
        <v>32</v>
      </c>
      <c r="E193" s="10">
        <v>2541</v>
      </c>
      <c r="F193" s="11">
        <v>45</v>
      </c>
    </row>
    <row r="194" spans="2:6" hidden="1" x14ac:dyDescent="0.25">
      <c r="B194" s="5" t="s">
        <v>16</v>
      </c>
      <c r="C194" s="5" t="s">
        <v>9</v>
      </c>
      <c r="D194" s="5" t="s">
        <v>39</v>
      </c>
      <c r="E194" s="6">
        <v>3864</v>
      </c>
      <c r="F194" s="7">
        <v>177</v>
      </c>
    </row>
    <row r="195" spans="2:6" hidden="1" x14ac:dyDescent="0.25">
      <c r="B195" s="9" t="s">
        <v>25</v>
      </c>
      <c r="C195" s="9" t="s">
        <v>14</v>
      </c>
      <c r="D195" s="9" t="s">
        <v>31</v>
      </c>
      <c r="E195" s="10">
        <v>6146</v>
      </c>
      <c r="F195" s="11">
        <v>63</v>
      </c>
    </row>
    <row r="196" spans="2:6" hidden="1" x14ac:dyDescent="0.25">
      <c r="B196" s="5" t="s">
        <v>11</v>
      </c>
      <c r="C196" s="5" t="s">
        <v>17</v>
      </c>
      <c r="D196" s="5" t="s">
        <v>15</v>
      </c>
      <c r="E196" s="6">
        <v>2639</v>
      </c>
      <c r="F196" s="7">
        <v>204</v>
      </c>
    </row>
    <row r="197" spans="2:6" hidden="1" x14ac:dyDescent="0.25">
      <c r="B197" s="9" t="s">
        <v>8</v>
      </c>
      <c r="C197" s="9" t="s">
        <v>6</v>
      </c>
      <c r="D197" s="9" t="s">
        <v>22</v>
      </c>
      <c r="E197" s="10">
        <v>1890</v>
      </c>
      <c r="F197" s="11">
        <v>195</v>
      </c>
    </row>
    <row r="198" spans="2:6" hidden="1" x14ac:dyDescent="0.25">
      <c r="B198" s="5" t="s">
        <v>23</v>
      </c>
      <c r="C198" s="5" t="s">
        <v>30</v>
      </c>
      <c r="D198" s="5" t="s">
        <v>24</v>
      </c>
      <c r="E198" s="6">
        <v>1932</v>
      </c>
      <c r="F198" s="7">
        <v>369</v>
      </c>
    </row>
    <row r="199" spans="2:6" hidden="1" x14ac:dyDescent="0.25">
      <c r="B199" s="9" t="s">
        <v>27</v>
      </c>
      <c r="C199" s="9" t="s">
        <v>30</v>
      </c>
      <c r="D199" s="9" t="s">
        <v>18</v>
      </c>
      <c r="E199" s="10">
        <v>6300</v>
      </c>
      <c r="F199" s="11">
        <v>42</v>
      </c>
    </row>
    <row r="200" spans="2:6" hidden="1" x14ac:dyDescent="0.25">
      <c r="B200" s="5" t="s">
        <v>16</v>
      </c>
      <c r="C200" s="5" t="s">
        <v>6</v>
      </c>
      <c r="D200" s="5" t="s">
        <v>7</v>
      </c>
      <c r="E200" s="6">
        <v>560</v>
      </c>
      <c r="F200" s="7">
        <v>81</v>
      </c>
    </row>
    <row r="201" spans="2:6" hidden="1" x14ac:dyDescent="0.25">
      <c r="B201" s="9" t="s">
        <v>11</v>
      </c>
      <c r="C201" s="9" t="s">
        <v>6</v>
      </c>
      <c r="D201" s="9" t="s">
        <v>42</v>
      </c>
      <c r="E201" s="10">
        <v>2856</v>
      </c>
      <c r="F201" s="11">
        <v>246</v>
      </c>
    </row>
    <row r="202" spans="2:6" hidden="1" x14ac:dyDescent="0.25">
      <c r="B202" s="5" t="s">
        <v>11</v>
      </c>
      <c r="C202" s="5" t="s">
        <v>30</v>
      </c>
      <c r="D202" s="5" t="s">
        <v>28</v>
      </c>
      <c r="E202" s="6">
        <v>707</v>
      </c>
      <c r="F202" s="7">
        <v>174</v>
      </c>
    </row>
    <row r="203" spans="2:6" hidden="1" x14ac:dyDescent="0.25">
      <c r="B203" s="9" t="s">
        <v>8</v>
      </c>
      <c r="C203" s="9" t="s">
        <v>9</v>
      </c>
      <c r="D203" s="9" t="s">
        <v>7</v>
      </c>
      <c r="E203" s="10">
        <v>3598</v>
      </c>
      <c r="F203" s="11">
        <v>81</v>
      </c>
    </row>
    <row r="204" spans="2:6" hidden="1" x14ac:dyDescent="0.25">
      <c r="B204" s="5" t="s">
        <v>5</v>
      </c>
      <c r="C204" s="5" t="s">
        <v>9</v>
      </c>
      <c r="D204" s="5" t="s">
        <v>22</v>
      </c>
      <c r="E204" s="6">
        <v>6853</v>
      </c>
      <c r="F204" s="7">
        <v>372</v>
      </c>
    </row>
    <row r="205" spans="2:6" hidden="1" x14ac:dyDescent="0.25">
      <c r="B205" s="9" t="s">
        <v>5</v>
      </c>
      <c r="C205" s="9" t="s">
        <v>9</v>
      </c>
      <c r="D205" s="9" t="s">
        <v>29</v>
      </c>
      <c r="E205" s="10">
        <v>4725</v>
      </c>
      <c r="F205" s="11">
        <v>174</v>
      </c>
    </row>
    <row r="206" spans="2:6" hidden="1" x14ac:dyDescent="0.25">
      <c r="B206" s="5" t="s">
        <v>13</v>
      </c>
      <c r="C206" s="5" t="s">
        <v>14</v>
      </c>
      <c r="D206" s="5" t="s">
        <v>10</v>
      </c>
      <c r="E206" s="6">
        <v>10304</v>
      </c>
      <c r="F206" s="7">
        <v>84</v>
      </c>
    </row>
    <row r="207" spans="2:6" hidden="1" x14ac:dyDescent="0.25">
      <c r="B207" s="9" t="s">
        <v>13</v>
      </c>
      <c r="C207" s="9" t="s">
        <v>30</v>
      </c>
      <c r="D207" s="9" t="s">
        <v>29</v>
      </c>
      <c r="E207" s="10">
        <v>1274</v>
      </c>
      <c r="F207" s="11">
        <v>225</v>
      </c>
    </row>
    <row r="208" spans="2:6" hidden="1" x14ac:dyDescent="0.25">
      <c r="B208" s="5" t="s">
        <v>25</v>
      </c>
      <c r="C208" s="5" t="s">
        <v>14</v>
      </c>
      <c r="D208" s="5" t="s">
        <v>7</v>
      </c>
      <c r="E208" s="6">
        <v>1526</v>
      </c>
      <c r="F208" s="7">
        <v>105</v>
      </c>
    </row>
    <row r="209" spans="1:6" hidden="1" x14ac:dyDescent="0.25">
      <c r="B209" s="9" t="s">
        <v>5</v>
      </c>
      <c r="C209" s="9" t="s">
        <v>17</v>
      </c>
      <c r="D209" s="9" t="s">
        <v>40</v>
      </c>
      <c r="E209" s="10">
        <v>3101</v>
      </c>
      <c r="F209" s="11">
        <v>225</v>
      </c>
    </row>
    <row r="210" spans="1:6" hidden="1" x14ac:dyDescent="0.25">
      <c r="B210" s="5" t="s">
        <v>26</v>
      </c>
      <c r="C210" s="5" t="s">
        <v>6</v>
      </c>
      <c r="D210" s="5" t="s">
        <v>24</v>
      </c>
      <c r="E210" s="6">
        <v>1057</v>
      </c>
      <c r="F210" s="7">
        <v>54</v>
      </c>
    </row>
    <row r="211" spans="1:6" hidden="1" x14ac:dyDescent="0.25">
      <c r="B211" s="19" t="s">
        <v>23</v>
      </c>
      <c r="C211" s="19" t="s">
        <v>6</v>
      </c>
      <c r="D211" s="19" t="s">
        <v>42</v>
      </c>
      <c r="E211" s="20">
        <v>5306</v>
      </c>
      <c r="F211" s="21">
        <v>0</v>
      </c>
    </row>
    <row r="213" spans="1:6" x14ac:dyDescent="0.25">
      <c r="A213" t="s">
        <v>106</v>
      </c>
      <c r="B213" s="40" t="s">
        <v>108</v>
      </c>
    </row>
    <row r="214" spans="1:6" x14ac:dyDescent="0.25">
      <c r="B214" s="17" t="s">
        <v>0</v>
      </c>
      <c r="C214" s="17" t="s">
        <v>1</v>
      </c>
      <c r="D214" s="17" t="s">
        <v>2</v>
      </c>
      <c r="E214" s="18" t="s">
        <v>3</v>
      </c>
      <c r="F214" s="18" t="s">
        <v>4</v>
      </c>
    </row>
    <row r="215" spans="1:6" hidden="1" x14ac:dyDescent="0.25">
      <c r="B215" s="5" t="s">
        <v>5</v>
      </c>
      <c r="C215" s="5" t="s">
        <v>6</v>
      </c>
      <c r="D215" s="5" t="s">
        <v>7</v>
      </c>
      <c r="E215" s="6">
        <v>1624</v>
      </c>
      <c r="F215" s="7">
        <v>114</v>
      </c>
    </row>
    <row r="216" spans="1:6" x14ac:dyDescent="0.25">
      <c r="B216" s="5" t="s">
        <v>25</v>
      </c>
      <c r="C216" s="5" t="s">
        <v>14</v>
      </c>
      <c r="D216" s="5" t="s">
        <v>29</v>
      </c>
      <c r="E216" s="6">
        <v>16184</v>
      </c>
      <c r="F216" s="7">
        <v>39</v>
      </c>
    </row>
    <row r="217" spans="1:6" hidden="1" x14ac:dyDescent="0.25">
      <c r="B217" s="5" t="s">
        <v>11</v>
      </c>
      <c r="C217" s="5" t="s">
        <v>9</v>
      </c>
      <c r="D217" s="5" t="s">
        <v>12</v>
      </c>
      <c r="E217" s="6">
        <v>959</v>
      </c>
      <c r="F217" s="7">
        <v>147</v>
      </c>
    </row>
    <row r="218" spans="1:6" x14ac:dyDescent="0.25">
      <c r="B218" s="9" t="s">
        <v>25</v>
      </c>
      <c r="C218" s="9" t="s">
        <v>30</v>
      </c>
      <c r="D218" s="9" t="s">
        <v>33</v>
      </c>
      <c r="E218" s="10">
        <v>15610</v>
      </c>
      <c r="F218" s="11">
        <v>339</v>
      </c>
    </row>
    <row r="219" spans="1:6" hidden="1" x14ac:dyDescent="0.25">
      <c r="B219" s="5" t="s">
        <v>16</v>
      </c>
      <c r="C219" s="5" t="s">
        <v>17</v>
      </c>
      <c r="D219" s="5" t="s">
        <v>18</v>
      </c>
      <c r="E219" s="6">
        <v>2100</v>
      </c>
      <c r="F219" s="7">
        <v>414</v>
      </c>
    </row>
    <row r="220" spans="1:6" x14ac:dyDescent="0.25">
      <c r="B220" s="5" t="s">
        <v>11</v>
      </c>
      <c r="C220" s="5" t="s">
        <v>30</v>
      </c>
      <c r="D220" s="5" t="s">
        <v>40</v>
      </c>
      <c r="E220" s="6">
        <v>14329</v>
      </c>
      <c r="F220" s="7">
        <v>150</v>
      </c>
    </row>
    <row r="221" spans="1:6" hidden="1" x14ac:dyDescent="0.25">
      <c r="B221" s="5" t="s">
        <v>16</v>
      </c>
      <c r="C221" s="5" t="s">
        <v>20</v>
      </c>
      <c r="D221" s="5" t="s">
        <v>21</v>
      </c>
      <c r="E221" s="6">
        <v>2681</v>
      </c>
      <c r="F221" s="7">
        <v>54</v>
      </c>
    </row>
    <row r="222" spans="1:6" x14ac:dyDescent="0.25">
      <c r="B222" s="9" t="s">
        <v>25</v>
      </c>
      <c r="C222" s="9" t="s">
        <v>9</v>
      </c>
      <c r="D222" s="9" t="s">
        <v>37</v>
      </c>
      <c r="E222" s="10">
        <v>13391</v>
      </c>
      <c r="F222" s="11">
        <v>201</v>
      </c>
    </row>
    <row r="223" spans="1:6" hidden="1" x14ac:dyDescent="0.25">
      <c r="B223" s="5" t="s">
        <v>23</v>
      </c>
      <c r="C223" s="5" t="s">
        <v>20</v>
      </c>
      <c r="D223" s="5" t="s">
        <v>24</v>
      </c>
      <c r="E223" s="6">
        <v>1281</v>
      </c>
      <c r="F223" s="7">
        <v>75</v>
      </c>
    </row>
    <row r="224" spans="1:6" x14ac:dyDescent="0.25">
      <c r="B224" s="9" t="s">
        <v>35</v>
      </c>
      <c r="C224" s="9" t="s">
        <v>17</v>
      </c>
      <c r="D224" s="9" t="s">
        <v>19</v>
      </c>
      <c r="E224" s="10">
        <v>12950</v>
      </c>
      <c r="F224" s="11">
        <v>30</v>
      </c>
    </row>
    <row r="225" spans="2:6" hidden="1" x14ac:dyDescent="0.25">
      <c r="B225" s="5" t="s">
        <v>26</v>
      </c>
      <c r="C225" s="5" t="s">
        <v>17</v>
      </c>
      <c r="D225" s="5" t="s">
        <v>18</v>
      </c>
      <c r="E225" s="6">
        <v>1785</v>
      </c>
      <c r="F225" s="7">
        <v>462</v>
      </c>
    </row>
    <row r="226" spans="2:6" hidden="1" x14ac:dyDescent="0.25">
      <c r="B226" s="9" t="s">
        <v>27</v>
      </c>
      <c r="C226" s="9" t="s">
        <v>6</v>
      </c>
      <c r="D226" s="9" t="s">
        <v>28</v>
      </c>
      <c r="E226" s="10">
        <v>3983</v>
      </c>
      <c r="F226" s="11">
        <v>144</v>
      </c>
    </row>
    <row r="227" spans="2:6" hidden="1" x14ac:dyDescent="0.25">
      <c r="B227" s="5" t="s">
        <v>11</v>
      </c>
      <c r="C227" s="5" t="s">
        <v>20</v>
      </c>
      <c r="D227" s="5" t="s">
        <v>29</v>
      </c>
      <c r="E227" s="6">
        <v>2646</v>
      </c>
      <c r="F227" s="7">
        <v>120</v>
      </c>
    </row>
    <row r="228" spans="2:6" hidden="1" x14ac:dyDescent="0.25">
      <c r="B228" s="9" t="s">
        <v>26</v>
      </c>
      <c r="C228" s="9" t="s">
        <v>30</v>
      </c>
      <c r="D228" s="9" t="s">
        <v>31</v>
      </c>
      <c r="E228" s="10">
        <v>252</v>
      </c>
      <c r="F228" s="11">
        <v>54</v>
      </c>
    </row>
    <row r="229" spans="2:6" hidden="1" x14ac:dyDescent="0.25">
      <c r="B229" s="5" t="s">
        <v>27</v>
      </c>
      <c r="C229" s="5" t="s">
        <v>9</v>
      </c>
      <c r="D229" s="5" t="s">
        <v>18</v>
      </c>
      <c r="E229" s="6">
        <v>2464</v>
      </c>
      <c r="F229" s="7">
        <v>234</v>
      </c>
    </row>
    <row r="230" spans="2:6" hidden="1" x14ac:dyDescent="0.25">
      <c r="B230" s="9" t="s">
        <v>27</v>
      </c>
      <c r="C230" s="9" t="s">
        <v>9</v>
      </c>
      <c r="D230" s="9" t="s">
        <v>32</v>
      </c>
      <c r="E230" s="10">
        <v>2114</v>
      </c>
      <c r="F230" s="11">
        <v>66</v>
      </c>
    </row>
    <row r="231" spans="2:6" x14ac:dyDescent="0.25">
      <c r="B231" s="5" t="s">
        <v>5</v>
      </c>
      <c r="C231" s="5" t="s">
        <v>9</v>
      </c>
      <c r="D231" s="5" t="s">
        <v>10</v>
      </c>
      <c r="E231" s="6">
        <v>12348</v>
      </c>
      <c r="F231" s="7">
        <v>234</v>
      </c>
    </row>
    <row r="232" spans="2:6" x14ac:dyDescent="0.25">
      <c r="B232" s="5" t="s">
        <v>26</v>
      </c>
      <c r="C232" s="5" t="s">
        <v>6</v>
      </c>
      <c r="D232" s="5" t="s">
        <v>15</v>
      </c>
      <c r="E232" s="6">
        <v>11571</v>
      </c>
      <c r="F232" s="7">
        <v>138</v>
      </c>
    </row>
    <row r="233" spans="2:6" hidden="1" x14ac:dyDescent="0.25">
      <c r="B233" s="5" t="s">
        <v>13</v>
      </c>
      <c r="C233" s="5" t="s">
        <v>30</v>
      </c>
      <c r="D233" s="5" t="s">
        <v>22</v>
      </c>
      <c r="E233" s="6">
        <v>336</v>
      </c>
      <c r="F233" s="7">
        <v>144</v>
      </c>
    </row>
    <row r="234" spans="2:6" x14ac:dyDescent="0.25">
      <c r="B234" s="9" t="s">
        <v>11</v>
      </c>
      <c r="C234" s="9" t="s">
        <v>14</v>
      </c>
      <c r="D234" s="9" t="s">
        <v>39</v>
      </c>
      <c r="E234" s="10">
        <v>11522</v>
      </c>
      <c r="F234" s="11">
        <v>204</v>
      </c>
    </row>
    <row r="235" spans="2:6" x14ac:dyDescent="0.25">
      <c r="B235" s="5" t="s">
        <v>26</v>
      </c>
      <c r="C235" s="5" t="s">
        <v>14</v>
      </c>
      <c r="D235" s="5" t="s">
        <v>29</v>
      </c>
      <c r="E235" s="6">
        <v>11417</v>
      </c>
      <c r="F235" s="7">
        <v>21</v>
      </c>
    </row>
    <row r="236" spans="2:6" hidden="1" x14ac:dyDescent="0.25">
      <c r="B236" s="9" t="s">
        <v>8</v>
      </c>
      <c r="C236" s="9" t="s">
        <v>20</v>
      </c>
      <c r="D236" s="9" t="s">
        <v>34</v>
      </c>
      <c r="E236" s="10">
        <v>1701</v>
      </c>
      <c r="F236" s="11">
        <v>234</v>
      </c>
    </row>
    <row r="237" spans="2:6" hidden="1" x14ac:dyDescent="0.25">
      <c r="B237" s="5" t="s">
        <v>35</v>
      </c>
      <c r="C237" s="5" t="s">
        <v>20</v>
      </c>
      <c r="D237" s="5" t="s">
        <v>22</v>
      </c>
      <c r="E237" s="6">
        <v>2205</v>
      </c>
      <c r="F237" s="7">
        <v>141</v>
      </c>
    </row>
    <row r="238" spans="2:6" hidden="1" x14ac:dyDescent="0.25">
      <c r="B238" s="9" t="s">
        <v>8</v>
      </c>
      <c r="C238" s="9" t="s">
        <v>6</v>
      </c>
      <c r="D238" s="9" t="s">
        <v>36</v>
      </c>
      <c r="E238" s="10">
        <v>1771</v>
      </c>
      <c r="F238" s="11">
        <v>204</v>
      </c>
    </row>
    <row r="239" spans="2:6" hidden="1" x14ac:dyDescent="0.25">
      <c r="B239" s="5" t="s">
        <v>13</v>
      </c>
      <c r="C239" s="5" t="s">
        <v>9</v>
      </c>
      <c r="D239" s="5" t="s">
        <v>37</v>
      </c>
      <c r="E239" s="6">
        <v>2114</v>
      </c>
      <c r="F239" s="7">
        <v>186</v>
      </c>
    </row>
    <row r="240" spans="2:6" x14ac:dyDescent="0.25">
      <c r="B240" s="9" t="s">
        <v>13</v>
      </c>
      <c r="C240" s="9" t="s">
        <v>14</v>
      </c>
      <c r="D240" s="9" t="s">
        <v>31</v>
      </c>
      <c r="E240" s="10">
        <v>10311</v>
      </c>
      <c r="F240" s="11">
        <v>231</v>
      </c>
    </row>
    <row r="241" spans="2:6" hidden="1" x14ac:dyDescent="0.25">
      <c r="B241" s="5" t="s">
        <v>27</v>
      </c>
      <c r="C241" s="5" t="s">
        <v>17</v>
      </c>
      <c r="D241" s="5" t="s">
        <v>29</v>
      </c>
      <c r="E241" s="6">
        <v>21</v>
      </c>
      <c r="F241" s="7">
        <v>168</v>
      </c>
    </row>
    <row r="242" spans="2:6" hidden="1" x14ac:dyDescent="0.25">
      <c r="B242" s="9" t="s">
        <v>35</v>
      </c>
      <c r="C242" s="9" t="s">
        <v>9</v>
      </c>
      <c r="D242" s="9" t="s">
        <v>33</v>
      </c>
      <c r="E242" s="10">
        <v>1974</v>
      </c>
      <c r="F242" s="11">
        <v>195</v>
      </c>
    </row>
    <row r="243" spans="2:6" x14ac:dyDescent="0.25">
      <c r="B243" s="5" t="s">
        <v>13</v>
      </c>
      <c r="C243" s="5" t="s">
        <v>14</v>
      </c>
      <c r="D243" s="5" t="s">
        <v>10</v>
      </c>
      <c r="E243" s="6">
        <v>10304</v>
      </c>
      <c r="F243" s="7">
        <v>84</v>
      </c>
    </row>
    <row r="244" spans="2:6" x14ac:dyDescent="0.25">
      <c r="B244" s="9" t="s">
        <v>16</v>
      </c>
      <c r="C244" s="9" t="s">
        <v>14</v>
      </c>
      <c r="D244" s="9" t="s">
        <v>12</v>
      </c>
      <c r="E244" s="10">
        <v>10073</v>
      </c>
      <c r="F244" s="11">
        <v>120</v>
      </c>
    </row>
    <row r="245" spans="2:6" x14ac:dyDescent="0.25">
      <c r="B245" s="5" t="s">
        <v>26</v>
      </c>
      <c r="C245" s="5" t="s">
        <v>6</v>
      </c>
      <c r="D245" s="5" t="s">
        <v>28</v>
      </c>
      <c r="E245" s="6">
        <v>9926</v>
      </c>
      <c r="F245" s="7">
        <v>201</v>
      </c>
    </row>
    <row r="246" spans="2:6" hidden="1" x14ac:dyDescent="0.25">
      <c r="B246" s="9" t="s">
        <v>26</v>
      </c>
      <c r="C246" s="9" t="s">
        <v>9</v>
      </c>
      <c r="D246" s="9" t="s">
        <v>36</v>
      </c>
      <c r="E246" s="10">
        <v>553</v>
      </c>
      <c r="F246" s="11">
        <v>15</v>
      </c>
    </row>
    <row r="247" spans="2:6" x14ac:dyDescent="0.25">
      <c r="B247" s="5" t="s">
        <v>5</v>
      </c>
      <c r="C247" s="5" t="s">
        <v>14</v>
      </c>
      <c r="D247" s="5" t="s">
        <v>19</v>
      </c>
      <c r="E247" s="6">
        <v>9772</v>
      </c>
      <c r="F247" s="7">
        <v>90</v>
      </c>
    </row>
    <row r="248" spans="2:6" x14ac:dyDescent="0.25">
      <c r="B248" s="5" t="s">
        <v>8</v>
      </c>
      <c r="C248" s="5" t="s">
        <v>6</v>
      </c>
      <c r="D248" s="5" t="s">
        <v>37</v>
      </c>
      <c r="E248" s="6">
        <v>9709</v>
      </c>
      <c r="F248" s="7">
        <v>30</v>
      </c>
    </row>
    <row r="249" spans="2:6" hidden="1" x14ac:dyDescent="0.25">
      <c r="B249" s="5" t="s">
        <v>13</v>
      </c>
      <c r="C249" s="5" t="s">
        <v>17</v>
      </c>
      <c r="D249" s="5" t="s">
        <v>24</v>
      </c>
      <c r="E249" s="6">
        <v>3976</v>
      </c>
      <c r="F249" s="7">
        <v>72</v>
      </c>
    </row>
    <row r="250" spans="2:6" hidden="1" x14ac:dyDescent="0.25">
      <c r="B250" s="9" t="s">
        <v>16</v>
      </c>
      <c r="C250" s="9" t="s">
        <v>20</v>
      </c>
      <c r="D250" s="9" t="s">
        <v>39</v>
      </c>
      <c r="E250" s="10">
        <v>1134</v>
      </c>
      <c r="F250" s="11">
        <v>282</v>
      </c>
    </row>
    <row r="251" spans="2:6" x14ac:dyDescent="0.25">
      <c r="B251" s="9" t="s">
        <v>13</v>
      </c>
      <c r="C251" s="9" t="s">
        <v>14</v>
      </c>
      <c r="D251" s="9" t="s">
        <v>15</v>
      </c>
      <c r="E251" s="10">
        <v>9632</v>
      </c>
      <c r="F251" s="11">
        <v>288</v>
      </c>
    </row>
    <row r="252" spans="2:6" hidden="1" x14ac:dyDescent="0.25">
      <c r="B252" s="9" t="s">
        <v>16</v>
      </c>
      <c r="C252" s="9" t="s">
        <v>6</v>
      </c>
      <c r="D252" s="9" t="s">
        <v>29</v>
      </c>
      <c r="E252" s="10">
        <v>1904</v>
      </c>
      <c r="F252" s="11">
        <v>405</v>
      </c>
    </row>
    <row r="253" spans="2:6" hidden="1" x14ac:dyDescent="0.25">
      <c r="B253" s="5" t="s">
        <v>23</v>
      </c>
      <c r="C253" s="5" t="s">
        <v>30</v>
      </c>
      <c r="D253" s="5" t="s">
        <v>10</v>
      </c>
      <c r="E253" s="6">
        <v>3262</v>
      </c>
      <c r="F253" s="7">
        <v>75</v>
      </c>
    </row>
    <row r="254" spans="2:6" hidden="1" x14ac:dyDescent="0.25">
      <c r="B254" s="9" t="s">
        <v>5</v>
      </c>
      <c r="C254" s="9" t="s">
        <v>30</v>
      </c>
      <c r="D254" s="9" t="s">
        <v>39</v>
      </c>
      <c r="E254" s="10">
        <v>2289</v>
      </c>
      <c r="F254" s="11">
        <v>135</v>
      </c>
    </row>
    <row r="255" spans="2:6" x14ac:dyDescent="0.25">
      <c r="B255" s="9" t="s">
        <v>26</v>
      </c>
      <c r="C255" s="9" t="s">
        <v>17</v>
      </c>
      <c r="D255" s="9" t="s">
        <v>33</v>
      </c>
      <c r="E255" s="10">
        <v>9443</v>
      </c>
      <c r="F255" s="11">
        <v>162</v>
      </c>
    </row>
    <row r="256" spans="2:6" x14ac:dyDescent="0.25">
      <c r="B256" s="9" t="s">
        <v>27</v>
      </c>
      <c r="C256" s="9" t="s">
        <v>14</v>
      </c>
      <c r="D256" s="9" t="s">
        <v>29</v>
      </c>
      <c r="E256" s="10">
        <v>9198</v>
      </c>
      <c r="F256" s="11">
        <v>36</v>
      </c>
    </row>
    <row r="257" spans="2:6" hidden="1" x14ac:dyDescent="0.25">
      <c r="B257" s="5" t="s">
        <v>16</v>
      </c>
      <c r="C257" s="5" t="s">
        <v>30</v>
      </c>
      <c r="D257" s="5" t="s">
        <v>37</v>
      </c>
      <c r="E257" s="6">
        <v>1442</v>
      </c>
      <c r="F257" s="7">
        <v>15</v>
      </c>
    </row>
    <row r="258" spans="2:6" hidden="1" x14ac:dyDescent="0.25">
      <c r="B258" s="9" t="s">
        <v>27</v>
      </c>
      <c r="C258" s="9" t="s">
        <v>9</v>
      </c>
      <c r="D258" s="9" t="s">
        <v>24</v>
      </c>
      <c r="E258" s="10">
        <v>2415</v>
      </c>
      <c r="F258" s="11">
        <v>255</v>
      </c>
    </row>
    <row r="259" spans="2:6" hidden="1" x14ac:dyDescent="0.25">
      <c r="B259" s="5" t="s">
        <v>26</v>
      </c>
      <c r="C259" s="5" t="s">
        <v>6</v>
      </c>
      <c r="D259" s="5" t="s">
        <v>36</v>
      </c>
      <c r="E259" s="6">
        <v>238</v>
      </c>
      <c r="F259" s="7">
        <v>18</v>
      </c>
    </row>
    <row r="260" spans="2:6" x14ac:dyDescent="0.25">
      <c r="B260" s="5" t="s">
        <v>8</v>
      </c>
      <c r="C260" s="5" t="s">
        <v>17</v>
      </c>
      <c r="D260" s="5" t="s">
        <v>21</v>
      </c>
      <c r="E260" s="6">
        <v>8890</v>
      </c>
      <c r="F260" s="7">
        <v>210</v>
      </c>
    </row>
    <row r="261" spans="2:6" x14ac:dyDescent="0.25">
      <c r="B261" s="9" t="s">
        <v>5</v>
      </c>
      <c r="C261" s="9" t="s">
        <v>9</v>
      </c>
      <c r="D261" s="9" t="s">
        <v>19</v>
      </c>
      <c r="E261" s="10">
        <v>8869</v>
      </c>
      <c r="F261" s="11">
        <v>432</v>
      </c>
    </row>
    <row r="262" spans="2:6" x14ac:dyDescent="0.25">
      <c r="B262" s="5" t="s">
        <v>23</v>
      </c>
      <c r="C262" s="5" t="s">
        <v>30</v>
      </c>
      <c r="D262" s="5" t="s">
        <v>38</v>
      </c>
      <c r="E262" s="6">
        <v>8862</v>
      </c>
      <c r="F262" s="7">
        <v>189</v>
      </c>
    </row>
    <row r="263" spans="2:6" hidden="1" x14ac:dyDescent="0.25">
      <c r="B263" s="5" t="s">
        <v>16</v>
      </c>
      <c r="C263" s="5" t="s">
        <v>30</v>
      </c>
      <c r="D263" s="5" t="s">
        <v>32</v>
      </c>
      <c r="E263" s="6">
        <v>3339</v>
      </c>
      <c r="F263" s="7">
        <v>75</v>
      </c>
    </row>
    <row r="264" spans="2:6" x14ac:dyDescent="0.25">
      <c r="B264" s="9" t="s">
        <v>11</v>
      </c>
      <c r="C264" s="9" t="s">
        <v>30</v>
      </c>
      <c r="D264" s="9" t="s">
        <v>33</v>
      </c>
      <c r="E264" s="10">
        <v>8463</v>
      </c>
      <c r="F264" s="11">
        <v>492</v>
      </c>
    </row>
    <row r="265" spans="2:6" x14ac:dyDescent="0.25">
      <c r="B265" s="5" t="s">
        <v>23</v>
      </c>
      <c r="C265" s="5" t="s">
        <v>14</v>
      </c>
      <c r="D265" s="5" t="s">
        <v>22</v>
      </c>
      <c r="E265" s="6">
        <v>8435</v>
      </c>
      <c r="F265" s="7">
        <v>42</v>
      </c>
    </row>
    <row r="266" spans="2:6" hidden="1" x14ac:dyDescent="0.25">
      <c r="B266" s="9" t="s">
        <v>16</v>
      </c>
      <c r="C266" s="9" t="s">
        <v>14</v>
      </c>
      <c r="D266" s="9" t="s">
        <v>41</v>
      </c>
      <c r="E266" s="10">
        <v>497</v>
      </c>
      <c r="F266" s="11">
        <v>63</v>
      </c>
    </row>
    <row r="267" spans="2:6" x14ac:dyDescent="0.25">
      <c r="B267" s="5" t="s">
        <v>26</v>
      </c>
      <c r="C267" s="5" t="s">
        <v>14</v>
      </c>
      <c r="D267" s="5" t="s">
        <v>32</v>
      </c>
      <c r="E267" s="6">
        <v>8211</v>
      </c>
      <c r="F267" s="7">
        <v>75</v>
      </c>
    </row>
    <row r="268" spans="2:6" x14ac:dyDescent="0.25">
      <c r="B268" s="5" t="s">
        <v>11</v>
      </c>
      <c r="C268" s="5" t="s">
        <v>30</v>
      </c>
      <c r="D268" s="5" t="s">
        <v>34</v>
      </c>
      <c r="E268" s="6">
        <v>8155</v>
      </c>
      <c r="F268" s="7">
        <v>90</v>
      </c>
    </row>
    <row r="269" spans="2:6" x14ac:dyDescent="0.25">
      <c r="B269" s="9" t="s">
        <v>16</v>
      </c>
      <c r="C269" s="9" t="s">
        <v>30</v>
      </c>
      <c r="D269" s="9" t="s">
        <v>42</v>
      </c>
      <c r="E269" s="10">
        <v>8008</v>
      </c>
      <c r="F269" s="11">
        <v>456</v>
      </c>
    </row>
    <row r="270" spans="2:6" x14ac:dyDescent="0.25">
      <c r="B270" s="9" t="s">
        <v>13</v>
      </c>
      <c r="C270" s="9" t="s">
        <v>30</v>
      </c>
      <c r="D270" s="9" t="s">
        <v>19</v>
      </c>
      <c r="E270" s="10">
        <v>7847</v>
      </c>
      <c r="F270" s="11">
        <v>174</v>
      </c>
    </row>
    <row r="271" spans="2:6" hidden="1" x14ac:dyDescent="0.25">
      <c r="B271" s="5" t="s">
        <v>13</v>
      </c>
      <c r="C271" s="5" t="s">
        <v>30</v>
      </c>
      <c r="D271" s="5" t="s">
        <v>28</v>
      </c>
      <c r="E271" s="6">
        <v>1463</v>
      </c>
      <c r="F271" s="7">
        <v>39</v>
      </c>
    </row>
    <row r="272" spans="2:6" x14ac:dyDescent="0.25">
      <c r="B272" s="9" t="s">
        <v>11</v>
      </c>
      <c r="C272" s="9" t="s">
        <v>9</v>
      </c>
      <c r="D272" s="9" t="s">
        <v>37</v>
      </c>
      <c r="E272" s="10">
        <v>7833</v>
      </c>
      <c r="F272" s="11">
        <v>243</v>
      </c>
    </row>
    <row r="273" spans="2:6" hidden="1" x14ac:dyDescent="0.25">
      <c r="B273" s="5" t="s">
        <v>11</v>
      </c>
      <c r="C273" s="5" t="s">
        <v>6</v>
      </c>
      <c r="D273" s="5" t="s">
        <v>32</v>
      </c>
      <c r="E273" s="6">
        <v>1085</v>
      </c>
      <c r="F273" s="7">
        <v>273</v>
      </c>
    </row>
    <row r="274" spans="2:6" hidden="1" x14ac:dyDescent="0.25">
      <c r="B274" s="9" t="s">
        <v>25</v>
      </c>
      <c r="C274" s="9" t="s">
        <v>6</v>
      </c>
      <c r="D274" s="9" t="s">
        <v>21</v>
      </c>
      <c r="E274" s="10">
        <v>182</v>
      </c>
      <c r="F274" s="11">
        <v>48</v>
      </c>
    </row>
    <row r="275" spans="2:6" hidden="1" x14ac:dyDescent="0.25">
      <c r="B275" s="5" t="s">
        <v>16</v>
      </c>
      <c r="C275" s="5" t="s">
        <v>30</v>
      </c>
      <c r="D275" s="5" t="s">
        <v>39</v>
      </c>
      <c r="E275" s="6">
        <v>4242</v>
      </c>
      <c r="F275" s="7">
        <v>207</v>
      </c>
    </row>
    <row r="276" spans="2:6" x14ac:dyDescent="0.25">
      <c r="B276" s="9" t="s">
        <v>26</v>
      </c>
      <c r="C276" s="9" t="s">
        <v>17</v>
      </c>
      <c r="D276" s="9" t="s">
        <v>39</v>
      </c>
      <c r="E276" s="10">
        <v>7812</v>
      </c>
      <c r="F276" s="11">
        <v>81</v>
      </c>
    </row>
    <row r="277" spans="2:6" hidden="1" x14ac:dyDescent="0.25">
      <c r="B277" s="5" t="s">
        <v>35</v>
      </c>
      <c r="C277" s="5" t="s">
        <v>14</v>
      </c>
      <c r="D277" s="5" t="s">
        <v>34</v>
      </c>
      <c r="E277" s="6">
        <v>2317</v>
      </c>
      <c r="F277" s="7">
        <v>261</v>
      </c>
    </row>
    <row r="278" spans="2:6" hidden="1" x14ac:dyDescent="0.25">
      <c r="B278" s="9" t="s">
        <v>16</v>
      </c>
      <c r="C278" s="9" t="s">
        <v>20</v>
      </c>
      <c r="D278" s="9" t="s">
        <v>29</v>
      </c>
      <c r="E278" s="10">
        <v>938</v>
      </c>
      <c r="F278" s="11">
        <v>6</v>
      </c>
    </row>
    <row r="279" spans="2:6" x14ac:dyDescent="0.25">
      <c r="B279" s="9" t="s">
        <v>27</v>
      </c>
      <c r="C279" s="9" t="s">
        <v>30</v>
      </c>
      <c r="D279" s="9" t="s">
        <v>10</v>
      </c>
      <c r="E279" s="10">
        <v>7777</v>
      </c>
      <c r="F279" s="11">
        <v>504</v>
      </c>
    </row>
    <row r="280" spans="2:6" hidden="1" x14ac:dyDescent="0.25">
      <c r="B280" s="9" t="s">
        <v>23</v>
      </c>
      <c r="C280" s="9" t="s">
        <v>30</v>
      </c>
      <c r="D280" s="9" t="s">
        <v>33</v>
      </c>
      <c r="E280" s="10">
        <v>2205</v>
      </c>
      <c r="F280" s="11">
        <v>138</v>
      </c>
    </row>
    <row r="281" spans="2:6" x14ac:dyDescent="0.25">
      <c r="B281" s="9" t="s">
        <v>23</v>
      </c>
      <c r="C281" s="9" t="s">
        <v>30</v>
      </c>
      <c r="D281" s="9" t="s">
        <v>28</v>
      </c>
      <c r="E281" s="10">
        <v>7777</v>
      </c>
      <c r="F281" s="11">
        <v>39</v>
      </c>
    </row>
    <row r="282" spans="2:6" hidden="1" x14ac:dyDescent="0.25">
      <c r="B282" s="9" t="s">
        <v>25</v>
      </c>
      <c r="C282" s="9" t="s">
        <v>9</v>
      </c>
      <c r="D282" s="9" t="s">
        <v>15</v>
      </c>
      <c r="E282" s="10">
        <v>2415</v>
      </c>
      <c r="F282" s="11">
        <v>15</v>
      </c>
    </row>
    <row r="283" spans="2:6" hidden="1" x14ac:dyDescent="0.25">
      <c r="B283" s="5" t="s">
        <v>5</v>
      </c>
      <c r="C283" s="5" t="s">
        <v>30</v>
      </c>
      <c r="D283" s="5" t="s">
        <v>36</v>
      </c>
      <c r="E283" s="6">
        <v>4018</v>
      </c>
      <c r="F283" s="7">
        <v>162</v>
      </c>
    </row>
    <row r="284" spans="2:6" hidden="1" x14ac:dyDescent="0.25">
      <c r="B284" s="9" t="s">
        <v>25</v>
      </c>
      <c r="C284" s="9" t="s">
        <v>30</v>
      </c>
      <c r="D284" s="9" t="s">
        <v>36</v>
      </c>
      <c r="E284" s="10">
        <v>861</v>
      </c>
      <c r="F284" s="11">
        <v>195</v>
      </c>
    </row>
    <row r="285" spans="2:6" x14ac:dyDescent="0.25">
      <c r="B285" s="5" t="s">
        <v>16</v>
      </c>
      <c r="C285" s="5" t="s">
        <v>6</v>
      </c>
      <c r="D285" s="5" t="s">
        <v>21</v>
      </c>
      <c r="E285" s="6">
        <v>7693</v>
      </c>
      <c r="F285" s="7">
        <v>87</v>
      </c>
    </row>
    <row r="286" spans="2:6" hidden="1" x14ac:dyDescent="0.25">
      <c r="B286" s="9" t="s">
        <v>23</v>
      </c>
      <c r="C286" s="9" t="s">
        <v>30</v>
      </c>
      <c r="D286" s="9" t="s">
        <v>19</v>
      </c>
      <c r="E286" s="10">
        <v>2226</v>
      </c>
      <c r="F286" s="11">
        <v>48</v>
      </c>
    </row>
    <row r="287" spans="2:6" x14ac:dyDescent="0.25">
      <c r="B287" s="5" t="s">
        <v>5</v>
      </c>
      <c r="C287" s="5" t="s">
        <v>6</v>
      </c>
      <c r="D287" s="5" t="s">
        <v>36</v>
      </c>
      <c r="E287" s="6">
        <v>7693</v>
      </c>
      <c r="F287" s="7">
        <v>21</v>
      </c>
    </row>
    <row r="288" spans="2:6" x14ac:dyDescent="0.25">
      <c r="B288" s="5" t="s">
        <v>26</v>
      </c>
      <c r="C288" s="5" t="s">
        <v>17</v>
      </c>
      <c r="D288" s="5" t="s">
        <v>41</v>
      </c>
      <c r="E288" s="6">
        <v>7651</v>
      </c>
      <c r="F288" s="7">
        <v>213</v>
      </c>
    </row>
    <row r="289" spans="2:6" hidden="1" x14ac:dyDescent="0.25">
      <c r="B289" s="5" t="s">
        <v>25</v>
      </c>
      <c r="C289" s="5" t="s">
        <v>30</v>
      </c>
      <c r="D289" s="5" t="s">
        <v>32</v>
      </c>
      <c r="E289" s="6">
        <v>2891</v>
      </c>
      <c r="F289" s="7">
        <v>102</v>
      </c>
    </row>
    <row r="290" spans="2:6" hidden="1" x14ac:dyDescent="0.25">
      <c r="B290" s="9" t="s">
        <v>27</v>
      </c>
      <c r="C290" s="9" t="s">
        <v>14</v>
      </c>
      <c r="D290" s="9" t="s">
        <v>34</v>
      </c>
      <c r="E290" s="10">
        <v>3773</v>
      </c>
      <c r="F290" s="11">
        <v>165</v>
      </c>
    </row>
    <row r="291" spans="2:6" hidden="1" x14ac:dyDescent="0.25">
      <c r="B291" s="5" t="s">
        <v>13</v>
      </c>
      <c r="C291" s="5" t="s">
        <v>14</v>
      </c>
      <c r="D291" s="5" t="s">
        <v>40</v>
      </c>
      <c r="E291" s="6">
        <v>854</v>
      </c>
      <c r="F291" s="7">
        <v>309</v>
      </c>
    </row>
    <row r="292" spans="2:6" x14ac:dyDescent="0.25">
      <c r="B292" s="9" t="s">
        <v>13</v>
      </c>
      <c r="C292" s="9" t="s">
        <v>9</v>
      </c>
      <c r="D292" s="9" t="s">
        <v>40</v>
      </c>
      <c r="E292" s="10">
        <v>7455</v>
      </c>
      <c r="F292" s="11">
        <v>216</v>
      </c>
    </row>
    <row r="293" spans="2:6" hidden="1" x14ac:dyDescent="0.25">
      <c r="B293" s="5" t="s">
        <v>11</v>
      </c>
      <c r="C293" s="5" t="s">
        <v>9</v>
      </c>
      <c r="D293" s="5" t="s">
        <v>42</v>
      </c>
      <c r="E293" s="6">
        <v>98</v>
      </c>
      <c r="F293" s="7">
        <v>159</v>
      </c>
    </row>
    <row r="294" spans="2:6" x14ac:dyDescent="0.25">
      <c r="B294" s="9" t="s">
        <v>16</v>
      </c>
      <c r="C294" s="9" t="s">
        <v>20</v>
      </c>
      <c r="D294" s="9" t="s">
        <v>41</v>
      </c>
      <c r="E294" s="10">
        <v>7322</v>
      </c>
      <c r="F294" s="11">
        <v>36</v>
      </c>
    </row>
    <row r="295" spans="2:6" x14ac:dyDescent="0.25">
      <c r="B295" s="5" t="s">
        <v>25</v>
      </c>
      <c r="C295" s="5" t="s">
        <v>30</v>
      </c>
      <c r="D295" s="5" t="s">
        <v>37</v>
      </c>
      <c r="E295" s="6">
        <v>7280</v>
      </c>
      <c r="F295" s="7">
        <v>201</v>
      </c>
    </row>
    <row r="296" spans="2:6" hidden="1" x14ac:dyDescent="0.25">
      <c r="B296" s="9" t="s">
        <v>26</v>
      </c>
      <c r="C296" s="9" t="s">
        <v>20</v>
      </c>
      <c r="D296" s="9" t="s">
        <v>31</v>
      </c>
      <c r="E296" s="10">
        <v>56</v>
      </c>
      <c r="F296" s="11">
        <v>51</v>
      </c>
    </row>
    <row r="297" spans="2:6" hidden="1" x14ac:dyDescent="0.25">
      <c r="B297" s="5" t="s">
        <v>27</v>
      </c>
      <c r="C297" s="5" t="s">
        <v>14</v>
      </c>
      <c r="D297" s="5" t="s">
        <v>18</v>
      </c>
      <c r="E297" s="6">
        <v>3339</v>
      </c>
      <c r="F297" s="7">
        <v>39</v>
      </c>
    </row>
    <row r="298" spans="2:6" hidden="1" x14ac:dyDescent="0.25">
      <c r="B298" s="9" t="s">
        <v>35</v>
      </c>
      <c r="C298" s="9" t="s">
        <v>9</v>
      </c>
      <c r="D298" s="9" t="s">
        <v>15</v>
      </c>
      <c r="E298" s="10">
        <v>3808</v>
      </c>
      <c r="F298" s="11">
        <v>279</v>
      </c>
    </row>
    <row r="299" spans="2:6" hidden="1" x14ac:dyDescent="0.25">
      <c r="B299" s="5" t="s">
        <v>35</v>
      </c>
      <c r="C299" s="5" t="s">
        <v>20</v>
      </c>
      <c r="D299" s="5" t="s">
        <v>31</v>
      </c>
      <c r="E299" s="6">
        <v>63</v>
      </c>
      <c r="F299" s="7">
        <v>123</v>
      </c>
    </row>
    <row r="300" spans="2:6" x14ac:dyDescent="0.25">
      <c r="B300" s="9" t="s">
        <v>27</v>
      </c>
      <c r="C300" s="9" t="s">
        <v>30</v>
      </c>
      <c r="D300" s="9" t="s">
        <v>24</v>
      </c>
      <c r="E300" s="10">
        <v>7259</v>
      </c>
      <c r="F300" s="11">
        <v>276</v>
      </c>
    </row>
    <row r="301" spans="2:6" x14ac:dyDescent="0.25">
      <c r="B301" s="5" t="s">
        <v>25</v>
      </c>
      <c r="C301" s="5" t="s">
        <v>20</v>
      </c>
      <c r="D301" s="5" t="s">
        <v>31</v>
      </c>
      <c r="E301" s="6">
        <v>7189</v>
      </c>
      <c r="F301" s="7">
        <v>54</v>
      </c>
    </row>
    <row r="302" spans="2:6" hidden="1" x14ac:dyDescent="0.25">
      <c r="B302" s="9" t="s">
        <v>27</v>
      </c>
      <c r="C302" s="9" t="s">
        <v>14</v>
      </c>
      <c r="D302" s="9" t="s">
        <v>40</v>
      </c>
      <c r="E302" s="10">
        <v>973</v>
      </c>
      <c r="F302" s="11">
        <v>162</v>
      </c>
    </row>
    <row r="303" spans="2:6" hidden="1" x14ac:dyDescent="0.25">
      <c r="B303" s="5" t="s">
        <v>35</v>
      </c>
      <c r="C303" s="5" t="s">
        <v>9</v>
      </c>
      <c r="D303" s="5" t="s">
        <v>41</v>
      </c>
      <c r="E303" s="6">
        <v>567</v>
      </c>
      <c r="F303" s="7">
        <v>228</v>
      </c>
    </row>
    <row r="304" spans="2:6" hidden="1" x14ac:dyDescent="0.25">
      <c r="B304" s="9" t="s">
        <v>35</v>
      </c>
      <c r="C304" s="9" t="s">
        <v>14</v>
      </c>
      <c r="D304" s="9" t="s">
        <v>32</v>
      </c>
      <c r="E304" s="10">
        <v>2471</v>
      </c>
      <c r="F304" s="11">
        <v>342</v>
      </c>
    </row>
    <row r="305" spans="2:6" x14ac:dyDescent="0.25">
      <c r="B305" s="5" t="s">
        <v>8</v>
      </c>
      <c r="C305" s="5" t="s">
        <v>17</v>
      </c>
      <c r="D305" s="5" t="s">
        <v>7</v>
      </c>
      <c r="E305" s="6">
        <v>7021</v>
      </c>
      <c r="F305" s="7">
        <v>183</v>
      </c>
    </row>
    <row r="306" spans="2:6" x14ac:dyDescent="0.25">
      <c r="B306" s="5" t="s">
        <v>25</v>
      </c>
      <c r="C306" s="5" t="s">
        <v>30</v>
      </c>
      <c r="D306" s="5" t="s">
        <v>39</v>
      </c>
      <c r="E306" s="6">
        <v>6986</v>
      </c>
      <c r="F306" s="7">
        <v>21</v>
      </c>
    </row>
    <row r="307" spans="2:6" hidden="1" x14ac:dyDescent="0.25">
      <c r="B307" s="5" t="s">
        <v>27</v>
      </c>
      <c r="C307" s="5" t="s">
        <v>30</v>
      </c>
      <c r="D307" s="5" t="s">
        <v>42</v>
      </c>
      <c r="E307" s="6">
        <v>3108</v>
      </c>
      <c r="F307" s="7">
        <v>54</v>
      </c>
    </row>
    <row r="308" spans="2:6" hidden="1" x14ac:dyDescent="0.25">
      <c r="B308" s="9" t="s">
        <v>16</v>
      </c>
      <c r="C308" s="9" t="s">
        <v>20</v>
      </c>
      <c r="D308" s="9" t="s">
        <v>18</v>
      </c>
      <c r="E308" s="10">
        <v>469</v>
      </c>
      <c r="F308" s="11">
        <v>75</v>
      </c>
    </row>
    <row r="309" spans="2:6" hidden="1" x14ac:dyDescent="0.25">
      <c r="B309" s="5" t="s">
        <v>11</v>
      </c>
      <c r="C309" s="5" t="s">
        <v>6</v>
      </c>
      <c r="D309" s="5" t="s">
        <v>34</v>
      </c>
      <c r="E309" s="6">
        <v>2737</v>
      </c>
      <c r="F309" s="7">
        <v>93</v>
      </c>
    </row>
    <row r="310" spans="2:6" x14ac:dyDescent="0.25">
      <c r="B310" s="5" t="s">
        <v>5</v>
      </c>
      <c r="C310" s="5" t="s">
        <v>9</v>
      </c>
      <c r="D310" s="5" t="s">
        <v>22</v>
      </c>
      <c r="E310" s="6">
        <v>6853</v>
      </c>
      <c r="F310" s="7">
        <v>372</v>
      </c>
    </row>
    <row r="311" spans="2:6" hidden="1" x14ac:dyDescent="0.25">
      <c r="B311" s="5" t="s">
        <v>11</v>
      </c>
      <c r="C311" s="5" t="s">
        <v>20</v>
      </c>
      <c r="D311" s="5" t="s">
        <v>28</v>
      </c>
      <c r="E311" s="6">
        <v>2408</v>
      </c>
      <c r="F311" s="7">
        <v>9</v>
      </c>
    </row>
    <row r="312" spans="2:6" hidden="1" x14ac:dyDescent="0.25">
      <c r="B312" s="9" t="s">
        <v>27</v>
      </c>
      <c r="C312" s="9" t="s">
        <v>14</v>
      </c>
      <c r="D312" s="9" t="s">
        <v>36</v>
      </c>
      <c r="E312" s="10">
        <v>1281</v>
      </c>
      <c r="F312" s="11">
        <v>18</v>
      </c>
    </row>
    <row r="313" spans="2:6" x14ac:dyDescent="0.25">
      <c r="B313" s="9" t="s">
        <v>11</v>
      </c>
      <c r="C313" s="9" t="s">
        <v>30</v>
      </c>
      <c r="D313" s="9" t="s">
        <v>41</v>
      </c>
      <c r="E313" s="10">
        <v>6832</v>
      </c>
      <c r="F313" s="11">
        <v>27</v>
      </c>
    </row>
    <row r="314" spans="2:6" hidden="1" x14ac:dyDescent="0.25">
      <c r="B314" s="9" t="s">
        <v>27</v>
      </c>
      <c r="C314" s="9" t="s">
        <v>30</v>
      </c>
      <c r="D314" s="9" t="s">
        <v>40</v>
      </c>
      <c r="E314" s="10">
        <v>3689</v>
      </c>
      <c r="F314" s="11">
        <v>312</v>
      </c>
    </row>
    <row r="315" spans="2:6" hidden="1" x14ac:dyDescent="0.25">
      <c r="B315" s="5" t="s">
        <v>23</v>
      </c>
      <c r="C315" s="5" t="s">
        <v>14</v>
      </c>
      <c r="D315" s="5" t="s">
        <v>36</v>
      </c>
      <c r="E315" s="6">
        <v>2870</v>
      </c>
      <c r="F315" s="7">
        <v>300</v>
      </c>
    </row>
    <row r="316" spans="2:6" hidden="1" x14ac:dyDescent="0.25">
      <c r="B316" s="9" t="s">
        <v>26</v>
      </c>
      <c r="C316" s="9" t="s">
        <v>14</v>
      </c>
      <c r="D316" s="9" t="s">
        <v>39</v>
      </c>
      <c r="E316" s="10">
        <v>798</v>
      </c>
      <c r="F316" s="11">
        <v>519</v>
      </c>
    </row>
    <row r="317" spans="2:6" hidden="1" x14ac:dyDescent="0.25">
      <c r="B317" s="5" t="s">
        <v>13</v>
      </c>
      <c r="C317" s="5" t="s">
        <v>6</v>
      </c>
      <c r="D317" s="5" t="s">
        <v>41</v>
      </c>
      <c r="E317" s="6">
        <v>2933</v>
      </c>
      <c r="F317" s="7">
        <v>9</v>
      </c>
    </row>
    <row r="318" spans="2:6" hidden="1" x14ac:dyDescent="0.25">
      <c r="B318" s="9" t="s">
        <v>25</v>
      </c>
      <c r="C318" s="9" t="s">
        <v>9</v>
      </c>
      <c r="D318" s="9" t="s">
        <v>12</v>
      </c>
      <c r="E318" s="10">
        <v>2744</v>
      </c>
      <c r="F318" s="11">
        <v>9</v>
      </c>
    </row>
    <row r="319" spans="2:6" x14ac:dyDescent="0.25">
      <c r="B319" s="9" t="s">
        <v>23</v>
      </c>
      <c r="C319" s="9" t="s">
        <v>9</v>
      </c>
      <c r="D319" s="9" t="s">
        <v>7</v>
      </c>
      <c r="E319" s="10">
        <v>6755</v>
      </c>
      <c r="F319" s="11">
        <v>252</v>
      </c>
    </row>
    <row r="320" spans="2:6" hidden="1" x14ac:dyDescent="0.25">
      <c r="B320" s="9" t="s">
        <v>23</v>
      </c>
      <c r="C320" s="9" t="s">
        <v>30</v>
      </c>
      <c r="D320" s="9" t="s">
        <v>18</v>
      </c>
      <c r="E320" s="10">
        <v>1568</v>
      </c>
      <c r="F320" s="11">
        <v>96</v>
      </c>
    </row>
    <row r="321" spans="2:6" x14ac:dyDescent="0.25">
      <c r="B321" s="9" t="s">
        <v>5</v>
      </c>
      <c r="C321" s="9" t="s">
        <v>30</v>
      </c>
      <c r="D321" s="9" t="s">
        <v>42</v>
      </c>
      <c r="E321" s="10">
        <v>6748</v>
      </c>
      <c r="F321" s="11">
        <v>48</v>
      </c>
    </row>
    <row r="322" spans="2:6" x14ac:dyDescent="0.25">
      <c r="B322" s="9" t="s">
        <v>8</v>
      </c>
      <c r="C322" s="9" t="s">
        <v>9</v>
      </c>
      <c r="D322" s="9" t="s">
        <v>10</v>
      </c>
      <c r="E322" s="10">
        <v>6706</v>
      </c>
      <c r="F322" s="11">
        <v>459</v>
      </c>
    </row>
    <row r="323" spans="2:6" hidden="1" x14ac:dyDescent="0.25">
      <c r="B323" s="5" t="s">
        <v>35</v>
      </c>
      <c r="C323" s="5" t="s">
        <v>14</v>
      </c>
      <c r="D323" s="5" t="s">
        <v>39</v>
      </c>
      <c r="E323" s="6">
        <v>1407</v>
      </c>
      <c r="F323" s="7">
        <v>72</v>
      </c>
    </row>
    <row r="324" spans="2:6" hidden="1" x14ac:dyDescent="0.25">
      <c r="B324" s="9" t="s">
        <v>8</v>
      </c>
      <c r="C324" s="9" t="s">
        <v>9</v>
      </c>
      <c r="D324" s="9" t="s">
        <v>32</v>
      </c>
      <c r="E324" s="10">
        <v>2023</v>
      </c>
      <c r="F324" s="11">
        <v>168</v>
      </c>
    </row>
    <row r="325" spans="2:6" x14ac:dyDescent="0.25">
      <c r="B325" s="5" t="s">
        <v>35</v>
      </c>
      <c r="C325" s="5" t="s">
        <v>14</v>
      </c>
      <c r="D325" s="5" t="s">
        <v>10</v>
      </c>
      <c r="E325" s="6">
        <v>6657</v>
      </c>
      <c r="F325" s="7">
        <v>303</v>
      </c>
    </row>
    <row r="326" spans="2:6" hidden="1" x14ac:dyDescent="0.25">
      <c r="B326" s="9" t="s">
        <v>13</v>
      </c>
      <c r="C326" s="9" t="s">
        <v>14</v>
      </c>
      <c r="D326" s="9" t="s">
        <v>36</v>
      </c>
      <c r="E326" s="10">
        <v>1925</v>
      </c>
      <c r="F326" s="11">
        <v>192</v>
      </c>
    </row>
    <row r="327" spans="2:6" x14ac:dyDescent="0.25">
      <c r="B327" s="5" t="s">
        <v>23</v>
      </c>
      <c r="C327" s="5" t="s">
        <v>6</v>
      </c>
      <c r="D327" s="5" t="s">
        <v>24</v>
      </c>
      <c r="E327" s="6">
        <v>6608</v>
      </c>
      <c r="F327" s="7">
        <v>225</v>
      </c>
    </row>
    <row r="328" spans="2:6" x14ac:dyDescent="0.25">
      <c r="B328" s="9" t="s">
        <v>26</v>
      </c>
      <c r="C328" s="9" t="s">
        <v>20</v>
      </c>
      <c r="D328" s="9" t="s">
        <v>40</v>
      </c>
      <c r="E328" s="10">
        <v>6580</v>
      </c>
      <c r="F328" s="11">
        <v>183</v>
      </c>
    </row>
    <row r="329" spans="2:6" hidden="1" x14ac:dyDescent="0.25">
      <c r="B329" s="5" t="s">
        <v>35</v>
      </c>
      <c r="C329" s="5" t="s">
        <v>30</v>
      </c>
      <c r="D329" s="5" t="s">
        <v>18</v>
      </c>
      <c r="E329" s="6">
        <v>1428</v>
      </c>
      <c r="F329" s="7">
        <v>93</v>
      </c>
    </row>
    <row r="330" spans="2:6" hidden="1" x14ac:dyDescent="0.25">
      <c r="B330" s="9" t="s">
        <v>16</v>
      </c>
      <c r="C330" s="9" t="s">
        <v>30</v>
      </c>
      <c r="D330" s="9" t="s">
        <v>12</v>
      </c>
      <c r="E330" s="10">
        <v>525</v>
      </c>
      <c r="F330" s="11">
        <v>48</v>
      </c>
    </row>
    <row r="331" spans="2:6" hidden="1" x14ac:dyDescent="0.25">
      <c r="B331" s="5" t="s">
        <v>16</v>
      </c>
      <c r="C331" s="5" t="s">
        <v>6</v>
      </c>
      <c r="D331" s="5" t="s">
        <v>15</v>
      </c>
      <c r="E331" s="6">
        <v>1505</v>
      </c>
      <c r="F331" s="7">
        <v>102</v>
      </c>
    </row>
    <row r="332" spans="2:6" x14ac:dyDescent="0.25">
      <c r="B332" s="5" t="s">
        <v>13</v>
      </c>
      <c r="C332" s="5" t="s">
        <v>6</v>
      </c>
      <c r="D332" s="5" t="s">
        <v>38</v>
      </c>
      <c r="E332" s="6">
        <v>6398</v>
      </c>
      <c r="F332" s="7">
        <v>102</v>
      </c>
    </row>
    <row r="333" spans="2:6" x14ac:dyDescent="0.25">
      <c r="B333" s="9" t="s">
        <v>23</v>
      </c>
      <c r="C333" s="9" t="s">
        <v>6</v>
      </c>
      <c r="D333" s="9" t="s">
        <v>19</v>
      </c>
      <c r="E333" s="10">
        <v>6391</v>
      </c>
      <c r="F333" s="11">
        <v>48</v>
      </c>
    </row>
    <row r="334" spans="2:6" hidden="1" x14ac:dyDescent="0.25">
      <c r="B334" s="9" t="s">
        <v>5</v>
      </c>
      <c r="C334" s="9" t="s">
        <v>20</v>
      </c>
      <c r="D334" s="9" t="s">
        <v>18</v>
      </c>
      <c r="E334" s="10">
        <v>2541</v>
      </c>
      <c r="F334" s="11">
        <v>90</v>
      </c>
    </row>
    <row r="335" spans="2:6" hidden="1" x14ac:dyDescent="0.25">
      <c r="B335" s="5" t="s">
        <v>13</v>
      </c>
      <c r="C335" s="5" t="s">
        <v>6</v>
      </c>
      <c r="D335" s="5" t="s">
        <v>7</v>
      </c>
      <c r="E335" s="6">
        <v>1526</v>
      </c>
      <c r="F335" s="7">
        <v>240</v>
      </c>
    </row>
    <row r="336" spans="2:6" x14ac:dyDescent="0.25">
      <c r="B336" s="5" t="s">
        <v>25</v>
      </c>
      <c r="C336" s="5" t="s">
        <v>14</v>
      </c>
      <c r="D336" s="5" t="s">
        <v>34</v>
      </c>
      <c r="E336" s="6">
        <v>6314</v>
      </c>
      <c r="F336" s="7">
        <v>15</v>
      </c>
    </row>
    <row r="337" spans="2:6" hidden="1" x14ac:dyDescent="0.25">
      <c r="B337" s="5" t="s">
        <v>13</v>
      </c>
      <c r="C337" s="5" t="s">
        <v>9</v>
      </c>
      <c r="D337" s="5" t="s">
        <v>39</v>
      </c>
      <c r="E337" s="6">
        <v>847</v>
      </c>
      <c r="F337" s="7">
        <v>129</v>
      </c>
    </row>
    <row r="338" spans="2:6" x14ac:dyDescent="0.25">
      <c r="B338" s="9" t="s">
        <v>27</v>
      </c>
      <c r="C338" s="9" t="s">
        <v>30</v>
      </c>
      <c r="D338" s="9" t="s">
        <v>18</v>
      </c>
      <c r="E338" s="10">
        <v>6300</v>
      </c>
      <c r="F338" s="11">
        <v>42</v>
      </c>
    </row>
    <row r="339" spans="2:6" hidden="1" x14ac:dyDescent="0.25">
      <c r="B339" s="5" t="s">
        <v>16</v>
      </c>
      <c r="C339" s="5" t="s">
        <v>20</v>
      </c>
      <c r="D339" s="5" t="s">
        <v>19</v>
      </c>
      <c r="E339" s="6">
        <v>959</v>
      </c>
      <c r="F339" s="7">
        <v>135</v>
      </c>
    </row>
    <row r="340" spans="2:6" hidden="1" x14ac:dyDescent="0.25">
      <c r="B340" s="9" t="s">
        <v>23</v>
      </c>
      <c r="C340" s="9" t="s">
        <v>9</v>
      </c>
      <c r="D340" s="9" t="s">
        <v>38</v>
      </c>
      <c r="E340" s="10">
        <v>2793</v>
      </c>
      <c r="F340" s="11">
        <v>114</v>
      </c>
    </row>
    <row r="341" spans="2:6" x14ac:dyDescent="0.25">
      <c r="B341" s="5" t="s">
        <v>8</v>
      </c>
      <c r="C341" s="5" t="s">
        <v>6</v>
      </c>
      <c r="D341" s="5" t="s">
        <v>42</v>
      </c>
      <c r="E341" s="6">
        <v>6279</v>
      </c>
      <c r="F341" s="7">
        <v>45</v>
      </c>
    </row>
    <row r="342" spans="2:6" x14ac:dyDescent="0.25">
      <c r="B342" s="9" t="s">
        <v>25</v>
      </c>
      <c r="C342" s="9" t="s">
        <v>14</v>
      </c>
      <c r="D342" s="9" t="s">
        <v>31</v>
      </c>
      <c r="E342" s="10">
        <v>6146</v>
      </c>
      <c r="F342" s="11">
        <v>63</v>
      </c>
    </row>
    <row r="343" spans="2:6" x14ac:dyDescent="0.25">
      <c r="B343" s="9" t="s">
        <v>5</v>
      </c>
      <c r="C343" s="9" t="s">
        <v>20</v>
      </c>
      <c r="D343" s="9" t="s">
        <v>12</v>
      </c>
      <c r="E343" s="10">
        <v>6125</v>
      </c>
      <c r="F343" s="11">
        <v>102</v>
      </c>
    </row>
    <row r="344" spans="2:6" x14ac:dyDescent="0.25">
      <c r="B344" s="9" t="s">
        <v>16</v>
      </c>
      <c r="C344" s="9" t="s">
        <v>14</v>
      </c>
      <c r="D344" s="9" t="s">
        <v>10</v>
      </c>
      <c r="E344" s="10">
        <v>6118</v>
      </c>
      <c r="F344" s="11">
        <v>9</v>
      </c>
    </row>
    <row r="345" spans="2:6" hidden="1" x14ac:dyDescent="0.25">
      <c r="B345" s="5" t="s">
        <v>8</v>
      </c>
      <c r="C345" s="5" t="s">
        <v>20</v>
      </c>
      <c r="D345" s="5" t="s">
        <v>22</v>
      </c>
      <c r="E345" s="6">
        <v>168</v>
      </c>
      <c r="F345" s="7">
        <v>84</v>
      </c>
    </row>
    <row r="346" spans="2:6" x14ac:dyDescent="0.25">
      <c r="B346" s="5" t="s">
        <v>16</v>
      </c>
      <c r="C346" s="5" t="s">
        <v>17</v>
      </c>
      <c r="D346" s="5" t="s">
        <v>28</v>
      </c>
      <c r="E346" s="6">
        <v>6048</v>
      </c>
      <c r="F346" s="7">
        <v>27</v>
      </c>
    </row>
    <row r="347" spans="2:6" hidden="1" x14ac:dyDescent="0.25">
      <c r="B347" s="5" t="s">
        <v>25</v>
      </c>
      <c r="C347" s="5" t="s">
        <v>14</v>
      </c>
      <c r="D347" s="5" t="s">
        <v>28</v>
      </c>
      <c r="E347" s="6">
        <v>3339</v>
      </c>
      <c r="F347" s="7">
        <v>348</v>
      </c>
    </row>
    <row r="348" spans="2:6" x14ac:dyDescent="0.25">
      <c r="B348" s="5" t="s">
        <v>26</v>
      </c>
      <c r="C348" s="5" t="s">
        <v>17</v>
      </c>
      <c r="D348" s="5" t="s">
        <v>40</v>
      </c>
      <c r="E348" s="6">
        <v>6027</v>
      </c>
      <c r="F348" s="7">
        <v>144</v>
      </c>
    </row>
    <row r="349" spans="2:6" hidden="1" x14ac:dyDescent="0.25">
      <c r="B349" s="5" t="s">
        <v>25</v>
      </c>
      <c r="C349" s="5" t="s">
        <v>6</v>
      </c>
      <c r="D349" s="5" t="s">
        <v>22</v>
      </c>
      <c r="E349" s="6">
        <v>518</v>
      </c>
      <c r="F349" s="7">
        <v>75</v>
      </c>
    </row>
    <row r="350" spans="2:6" x14ac:dyDescent="0.25">
      <c r="B350" s="9" t="s">
        <v>5</v>
      </c>
      <c r="C350" s="9" t="s">
        <v>17</v>
      </c>
      <c r="D350" s="9" t="s">
        <v>22</v>
      </c>
      <c r="E350" s="10">
        <v>5817</v>
      </c>
      <c r="F350" s="11">
        <v>12</v>
      </c>
    </row>
    <row r="351" spans="2:6" x14ac:dyDescent="0.25">
      <c r="B351" s="9" t="s">
        <v>23</v>
      </c>
      <c r="C351" s="9" t="s">
        <v>20</v>
      </c>
      <c r="D351" s="9" t="s">
        <v>40</v>
      </c>
      <c r="E351" s="10">
        <v>5677</v>
      </c>
      <c r="F351" s="11">
        <v>258</v>
      </c>
    </row>
    <row r="352" spans="2:6" hidden="1" x14ac:dyDescent="0.25">
      <c r="B352" s="9" t="s">
        <v>8</v>
      </c>
      <c r="C352" s="9" t="s">
        <v>20</v>
      </c>
      <c r="D352" s="9" t="s">
        <v>10</v>
      </c>
      <c r="E352" s="10">
        <v>3752</v>
      </c>
      <c r="F352" s="11">
        <v>213</v>
      </c>
    </row>
    <row r="353" spans="2:6" x14ac:dyDescent="0.25">
      <c r="B353" s="5" t="s">
        <v>5</v>
      </c>
      <c r="C353" s="5" t="s">
        <v>20</v>
      </c>
      <c r="D353" s="5" t="s">
        <v>31</v>
      </c>
      <c r="E353" s="6">
        <v>5670</v>
      </c>
      <c r="F353" s="7">
        <v>297</v>
      </c>
    </row>
    <row r="354" spans="2:6" hidden="1" x14ac:dyDescent="0.25">
      <c r="B354" s="9" t="s">
        <v>11</v>
      </c>
      <c r="C354" s="9" t="s">
        <v>6</v>
      </c>
      <c r="D354" s="9" t="s">
        <v>12</v>
      </c>
      <c r="E354" s="10">
        <v>259</v>
      </c>
      <c r="F354" s="11">
        <v>207</v>
      </c>
    </row>
    <row r="355" spans="2:6" hidden="1" x14ac:dyDescent="0.25">
      <c r="B355" s="5" t="s">
        <v>8</v>
      </c>
      <c r="C355" s="5" t="s">
        <v>6</v>
      </c>
      <c r="D355" s="5" t="s">
        <v>7</v>
      </c>
      <c r="E355" s="6">
        <v>42</v>
      </c>
      <c r="F355" s="7">
        <v>150</v>
      </c>
    </row>
    <row r="356" spans="2:6" hidden="1" x14ac:dyDescent="0.25">
      <c r="B356" s="9" t="s">
        <v>13</v>
      </c>
      <c r="C356" s="9" t="s">
        <v>14</v>
      </c>
      <c r="D356" s="9" t="s">
        <v>42</v>
      </c>
      <c r="E356" s="10">
        <v>98</v>
      </c>
      <c r="F356" s="11">
        <v>204</v>
      </c>
    </row>
    <row r="357" spans="2:6" hidden="1" x14ac:dyDescent="0.25">
      <c r="B357" s="5" t="s">
        <v>23</v>
      </c>
      <c r="C357" s="5" t="s">
        <v>9</v>
      </c>
      <c r="D357" s="5" t="s">
        <v>39</v>
      </c>
      <c r="E357" s="6">
        <v>2478</v>
      </c>
      <c r="F357" s="7">
        <v>21</v>
      </c>
    </row>
    <row r="358" spans="2:6" x14ac:dyDescent="0.25">
      <c r="B358" s="5" t="s">
        <v>35</v>
      </c>
      <c r="C358" s="5" t="s">
        <v>20</v>
      </c>
      <c r="D358" s="5" t="s">
        <v>24</v>
      </c>
      <c r="E358" s="6">
        <v>5586</v>
      </c>
      <c r="F358" s="7">
        <v>525</v>
      </c>
    </row>
    <row r="359" spans="2:6" x14ac:dyDescent="0.25">
      <c r="B359" s="9" t="s">
        <v>23</v>
      </c>
      <c r="C359" s="9" t="s">
        <v>14</v>
      </c>
      <c r="D359" s="9" t="s">
        <v>32</v>
      </c>
      <c r="E359" s="10">
        <v>5551</v>
      </c>
      <c r="F359" s="11">
        <v>252</v>
      </c>
    </row>
    <row r="360" spans="2:6" hidden="1" x14ac:dyDescent="0.25">
      <c r="B360" s="9" t="s">
        <v>8</v>
      </c>
      <c r="C360" s="9" t="s">
        <v>20</v>
      </c>
      <c r="D360" s="9" t="s">
        <v>31</v>
      </c>
      <c r="E360" s="10">
        <v>819</v>
      </c>
      <c r="F360" s="11">
        <v>510</v>
      </c>
    </row>
    <row r="361" spans="2:6" hidden="1" x14ac:dyDescent="0.25">
      <c r="B361" s="5" t="s">
        <v>16</v>
      </c>
      <c r="C361" s="5" t="s">
        <v>17</v>
      </c>
      <c r="D361" s="5" t="s">
        <v>32</v>
      </c>
      <c r="E361" s="6">
        <v>3052</v>
      </c>
      <c r="F361" s="7">
        <v>378</v>
      </c>
    </row>
    <row r="362" spans="2:6" x14ac:dyDescent="0.25">
      <c r="B362" s="9" t="s">
        <v>5</v>
      </c>
      <c r="C362" s="9" t="s">
        <v>14</v>
      </c>
      <c r="D362" s="9" t="s">
        <v>18</v>
      </c>
      <c r="E362" s="10">
        <v>5439</v>
      </c>
      <c r="F362" s="11">
        <v>30</v>
      </c>
    </row>
    <row r="363" spans="2:6" hidden="1" x14ac:dyDescent="0.25">
      <c r="B363" s="5" t="s">
        <v>26</v>
      </c>
      <c r="C363" s="5" t="s">
        <v>17</v>
      </c>
      <c r="D363" s="5" t="s">
        <v>29</v>
      </c>
      <c r="E363" s="6">
        <v>2016</v>
      </c>
      <c r="F363" s="7">
        <v>117</v>
      </c>
    </row>
    <row r="364" spans="2:6" x14ac:dyDescent="0.25">
      <c r="B364" s="5" t="s">
        <v>35</v>
      </c>
      <c r="C364" s="5" t="s">
        <v>30</v>
      </c>
      <c r="D364" s="5" t="s">
        <v>36</v>
      </c>
      <c r="E364" s="6">
        <v>5355</v>
      </c>
      <c r="F364" s="7">
        <v>204</v>
      </c>
    </row>
    <row r="365" spans="2:6" hidden="1" x14ac:dyDescent="0.25">
      <c r="B365" s="5" t="s">
        <v>8</v>
      </c>
      <c r="C365" s="5" t="s">
        <v>9</v>
      </c>
      <c r="D365" s="5" t="s">
        <v>19</v>
      </c>
      <c r="E365" s="6">
        <v>357</v>
      </c>
      <c r="F365" s="7">
        <v>126</v>
      </c>
    </row>
    <row r="366" spans="2:6" hidden="1" x14ac:dyDescent="0.25">
      <c r="B366" s="9" t="s">
        <v>11</v>
      </c>
      <c r="C366" s="9" t="s">
        <v>17</v>
      </c>
      <c r="D366" s="9" t="s">
        <v>18</v>
      </c>
      <c r="E366" s="10">
        <v>3192</v>
      </c>
      <c r="F366" s="11">
        <v>72</v>
      </c>
    </row>
    <row r="367" spans="2:6" x14ac:dyDescent="0.25">
      <c r="B367" s="9" t="s">
        <v>23</v>
      </c>
      <c r="C367" s="9" t="s">
        <v>6</v>
      </c>
      <c r="D367" s="9" t="s">
        <v>42</v>
      </c>
      <c r="E367" s="10">
        <v>5306</v>
      </c>
      <c r="F367" s="11">
        <v>0</v>
      </c>
    </row>
    <row r="368" spans="2:6" hidden="1" x14ac:dyDescent="0.25">
      <c r="B368" s="9" t="s">
        <v>5</v>
      </c>
      <c r="C368" s="9" t="s">
        <v>17</v>
      </c>
      <c r="D368" s="9" t="s">
        <v>32</v>
      </c>
      <c r="E368" s="10">
        <v>0</v>
      </c>
      <c r="F368" s="11">
        <v>135</v>
      </c>
    </row>
    <row r="369" spans="2:6" x14ac:dyDescent="0.25">
      <c r="B369" s="5" t="s">
        <v>25</v>
      </c>
      <c r="C369" s="5" t="s">
        <v>17</v>
      </c>
      <c r="D369" s="5" t="s">
        <v>42</v>
      </c>
      <c r="E369" s="6">
        <v>5236</v>
      </c>
      <c r="F369" s="7">
        <v>51</v>
      </c>
    </row>
    <row r="370" spans="2:6" hidden="1" x14ac:dyDescent="0.25">
      <c r="B370" s="9" t="s">
        <v>16</v>
      </c>
      <c r="C370" s="9" t="s">
        <v>6</v>
      </c>
      <c r="D370" s="9" t="s">
        <v>40</v>
      </c>
      <c r="E370" s="10">
        <v>3556</v>
      </c>
      <c r="F370" s="11">
        <v>459</v>
      </c>
    </row>
    <row r="371" spans="2:6" x14ac:dyDescent="0.25">
      <c r="B371" s="5" t="s">
        <v>25</v>
      </c>
      <c r="C371" s="5" t="s">
        <v>20</v>
      </c>
      <c r="D371" s="5" t="s">
        <v>10</v>
      </c>
      <c r="E371" s="6">
        <v>5075</v>
      </c>
      <c r="F371" s="7">
        <v>21</v>
      </c>
    </row>
    <row r="372" spans="2:6" hidden="1" x14ac:dyDescent="0.25">
      <c r="B372" s="9" t="s">
        <v>16</v>
      </c>
      <c r="C372" s="9" t="s">
        <v>30</v>
      </c>
      <c r="D372" s="9" t="s">
        <v>7</v>
      </c>
      <c r="E372" s="10">
        <v>3402</v>
      </c>
      <c r="F372" s="11">
        <v>366</v>
      </c>
    </row>
    <row r="373" spans="2:6" x14ac:dyDescent="0.25">
      <c r="B373" s="9" t="s">
        <v>5</v>
      </c>
      <c r="C373" s="9" t="s">
        <v>30</v>
      </c>
      <c r="D373" s="9" t="s">
        <v>28</v>
      </c>
      <c r="E373" s="10">
        <v>5019</v>
      </c>
      <c r="F373" s="11">
        <v>156</v>
      </c>
    </row>
    <row r="374" spans="2:6" x14ac:dyDescent="0.25">
      <c r="B374" s="9" t="s">
        <v>8</v>
      </c>
      <c r="C374" s="9" t="s">
        <v>9</v>
      </c>
      <c r="D374" s="9" t="s">
        <v>22</v>
      </c>
      <c r="E374" s="10">
        <v>5012</v>
      </c>
      <c r="F374" s="11">
        <v>210</v>
      </c>
    </row>
    <row r="375" spans="2:6" x14ac:dyDescent="0.25">
      <c r="B375" s="9" t="s">
        <v>25</v>
      </c>
      <c r="C375" s="9" t="s">
        <v>6</v>
      </c>
      <c r="D375" s="9" t="s">
        <v>24</v>
      </c>
      <c r="E375" s="10">
        <v>4991</v>
      </c>
      <c r="F375" s="11">
        <v>12</v>
      </c>
    </row>
    <row r="376" spans="2:6" hidden="1" x14ac:dyDescent="0.25">
      <c r="B376" s="9" t="s">
        <v>5</v>
      </c>
      <c r="C376" s="9" t="s">
        <v>9</v>
      </c>
      <c r="D376" s="9" t="s">
        <v>7</v>
      </c>
      <c r="E376" s="10">
        <v>2275</v>
      </c>
      <c r="F376" s="11">
        <v>447</v>
      </c>
    </row>
    <row r="377" spans="2:6" x14ac:dyDescent="0.25">
      <c r="B377" s="5" t="s">
        <v>35</v>
      </c>
      <c r="C377" s="5" t="s">
        <v>30</v>
      </c>
      <c r="D377" s="5" t="s">
        <v>42</v>
      </c>
      <c r="E377" s="6">
        <v>4991</v>
      </c>
      <c r="F377" s="7">
        <v>9</v>
      </c>
    </row>
    <row r="378" spans="2:6" hidden="1" x14ac:dyDescent="0.25">
      <c r="B378" s="9" t="s">
        <v>23</v>
      </c>
      <c r="C378" s="9" t="s">
        <v>9</v>
      </c>
      <c r="D378" s="9" t="s">
        <v>29</v>
      </c>
      <c r="E378" s="10">
        <v>2135</v>
      </c>
      <c r="F378" s="11">
        <v>27</v>
      </c>
    </row>
    <row r="379" spans="2:6" hidden="1" x14ac:dyDescent="0.25">
      <c r="B379" s="5" t="s">
        <v>5</v>
      </c>
      <c r="C379" s="5" t="s">
        <v>30</v>
      </c>
      <c r="D379" s="5" t="s">
        <v>34</v>
      </c>
      <c r="E379" s="6">
        <v>2779</v>
      </c>
      <c r="F379" s="7">
        <v>75</v>
      </c>
    </row>
    <row r="380" spans="2:6" x14ac:dyDescent="0.25">
      <c r="B380" s="9" t="s">
        <v>16</v>
      </c>
      <c r="C380" s="9" t="s">
        <v>14</v>
      </c>
      <c r="D380" s="9" t="s">
        <v>28</v>
      </c>
      <c r="E380" s="10">
        <v>4970</v>
      </c>
      <c r="F380" s="11">
        <v>156</v>
      </c>
    </row>
    <row r="381" spans="2:6" hidden="1" x14ac:dyDescent="0.25">
      <c r="B381" s="5" t="s">
        <v>23</v>
      </c>
      <c r="C381" s="5" t="s">
        <v>14</v>
      </c>
      <c r="D381" s="5" t="s">
        <v>15</v>
      </c>
      <c r="E381" s="6">
        <v>2646</v>
      </c>
      <c r="F381" s="7">
        <v>177</v>
      </c>
    </row>
    <row r="382" spans="2:6" hidden="1" x14ac:dyDescent="0.25">
      <c r="B382" s="9" t="s">
        <v>5</v>
      </c>
      <c r="C382" s="9" t="s">
        <v>30</v>
      </c>
      <c r="D382" s="9" t="s">
        <v>19</v>
      </c>
      <c r="E382" s="10">
        <v>3794</v>
      </c>
      <c r="F382" s="11">
        <v>159</v>
      </c>
    </row>
    <row r="383" spans="2:6" hidden="1" x14ac:dyDescent="0.25">
      <c r="B383" s="5" t="s">
        <v>27</v>
      </c>
      <c r="C383" s="5" t="s">
        <v>9</v>
      </c>
      <c r="D383" s="5" t="s">
        <v>19</v>
      </c>
      <c r="E383" s="6">
        <v>819</v>
      </c>
      <c r="F383" s="7">
        <v>306</v>
      </c>
    </row>
    <row r="384" spans="2:6" hidden="1" x14ac:dyDescent="0.25">
      <c r="B384" s="9" t="s">
        <v>27</v>
      </c>
      <c r="C384" s="9" t="s">
        <v>30</v>
      </c>
      <c r="D384" s="9" t="s">
        <v>33</v>
      </c>
      <c r="E384" s="10">
        <v>2583</v>
      </c>
      <c r="F384" s="11">
        <v>18</v>
      </c>
    </row>
    <row r="385" spans="2:6" x14ac:dyDescent="0.25">
      <c r="B385" s="9" t="s">
        <v>27</v>
      </c>
      <c r="C385" s="9" t="s">
        <v>17</v>
      </c>
      <c r="D385" s="9" t="s">
        <v>42</v>
      </c>
      <c r="E385" s="10">
        <v>4956</v>
      </c>
      <c r="F385" s="11">
        <v>171</v>
      </c>
    </row>
    <row r="386" spans="2:6" hidden="1" x14ac:dyDescent="0.25">
      <c r="B386" s="9" t="s">
        <v>25</v>
      </c>
      <c r="C386" s="9" t="s">
        <v>30</v>
      </c>
      <c r="D386" s="9" t="s">
        <v>19</v>
      </c>
      <c r="E386" s="10">
        <v>1652</v>
      </c>
      <c r="F386" s="11">
        <v>93</v>
      </c>
    </row>
    <row r="387" spans="2:6" x14ac:dyDescent="0.25">
      <c r="B387" s="9" t="s">
        <v>16</v>
      </c>
      <c r="C387" s="9" t="s">
        <v>6</v>
      </c>
      <c r="D387" s="9" t="s">
        <v>34</v>
      </c>
      <c r="E387" s="10">
        <v>4949</v>
      </c>
      <c r="F387" s="11">
        <v>189</v>
      </c>
    </row>
    <row r="388" spans="2:6" hidden="1" x14ac:dyDescent="0.25">
      <c r="B388" s="9" t="s">
        <v>8</v>
      </c>
      <c r="C388" s="9" t="s">
        <v>30</v>
      </c>
      <c r="D388" s="9" t="s">
        <v>29</v>
      </c>
      <c r="E388" s="10">
        <v>2009</v>
      </c>
      <c r="F388" s="11">
        <v>219</v>
      </c>
    </row>
    <row r="389" spans="2:6" hidden="1" x14ac:dyDescent="0.25">
      <c r="B389" s="5" t="s">
        <v>26</v>
      </c>
      <c r="C389" s="5" t="s">
        <v>17</v>
      </c>
      <c r="D389" s="5" t="s">
        <v>22</v>
      </c>
      <c r="E389" s="6">
        <v>1568</v>
      </c>
      <c r="F389" s="7">
        <v>141</v>
      </c>
    </row>
    <row r="390" spans="2:6" hidden="1" x14ac:dyDescent="0.25">
      <c r="B390" s="9" t="s">
        <v>13</v>
      </c>
      <c r="C390" s="9" t="s">
        <v>6</v>
      </c>
      <c r="D390" s="9" t="s">
        <v>33</v>
      </c>
      <c r="E390" s="10">
        <v>3388</v>
      </c>
      <c r="F390" s="11">
        <v>123</v>
      </c>
    </row>
    <row r="391" spans="2:6" hidden="1" x14ac:dyDescent="0.25">
      <c r="B391" s="5" t="s">
        <v>5</v>
      </c>
      <c r="C391" s="5" t="s">
        <v>20</v>
      </c>
      <c r="D391" s="5" t="s">
        <v>38</v>
      </c>
      <c r="E391" s="6">
        <v>623</v>
      </c>
      <c r="F391" s="7">
        <v>51</v>
      </c>
    </row>
    <row r="392" spans="2:6" x14ac:dyDescent="0.25">
      <c r="B392" s="5" t="s">
        <v>13</v>
      </c>
      <c r="C392" s="5" t="s">
        <v>9</v>
      </c>
      <c r="D392" s="5" t="s">
        <v>31</v>
      </c>
      <c r="E392" s="6">
        <v>4760</v>
      </c>
      <c r="F392" s="7">
        <v>69</v>
      </c>
    </row>
    <row r="393" spans="2:6" hidden="1" x14ac:dyDescent="0.25">
      <c r="B393" s="5" t="s">
        <v>8</v>
      </c>
      <c r="C393" s="5" t="s">
        <v>17</v>
      </c>
      <c r="D393" s="5" t="s">
        <v>42</v>
      </c>
      <c r="E393" s="6">
        <v>1561</v>
      </c>
      <c r="F393" s="7">
        <v>27</v>
      </c>
    </row>
    <row r="394" spans="2:6" x14ac:dyDescent="0.25">
      <c r="B394" s="9" t="s">
        <v>8</v>
      </c>
      <c r="C394" s="9" t="s">
        <v>9</v>
      </c>
      <c r="D394" s="9" t="s">
        <v>39</v>
      </c>
      <c r="E394" s="10">
        <v>4753</v>
      </c>
      <c r="F394" s="11">
        <v>300</v>
      </c>
    </row>
    <row r="395" spans="2:6" hidden="1" x14ac:dyDescent="0.25">
      <c r="B395" s="5" t="s">
        <v>16</v>
      </c>
      <c r="C395" s="5" t="s">
        <v>20</v>
      </c>
      <c r="D395" s="5" t="s">
        <v>31</v>
      </c>
      <c r="E395" s="6">
        <v>2317</v>
      </c>
      <c r="F395" s="7">
        <v>123</v>
      </c>
    </row>
    <row r="396" spans="2:6" hidden="1" x14ac:dyDescent="0.25">
      <c r="B396" s="9" t="s">
        <v>35</v>
      </c>
      <c r="C396" s="9" t="s">
        <v>6</v>
      </c>
      <c r="D396" s="9" t="s">
        <v>40</v>
      </c>
      <c r="E396" s="10">
        <v>3059</v>
      </c>
      <c r="F396" s="11">
        <v>27</v>
      </c>
    </row>
    <row r="397" spans="2:6" hidden="1" x14ac:dyDescent="0.25">
      <c r="B397" s="5" t="s">
        <v>13</v>
      </c>
      <c r="C397" s="5" t="s">
        <v>6</v>
      </c>
      <c r="D397" s="5" t="s">
        <v>42</v>
      </c>
      <c r="E397" s="6">
        <v>2324</v>
      </c>
      <c r="F397" s="7">
        <v>177</v>
      </c>
    </row>
    <row r="398" spans="2:6" x14ac:dyDescent="0.25">
      <c r="B398" s="9" t="s">
        <v>5</v>
      </c>
      <c r="C398" s="9" t="s">
        <v>9</v>
      </c>
      <c r="D398" s="9" t="s">
        <v>29</v>
      </c>
      <c r="E398" s="10">
        <v>4725</v>
      </c>
      <c r="F398" s="11">
        <v>174</v>
      </c>
    </row>
    <row r="399" spans="2:6" x14ac:dyDescent="0.25">
      <c r="B399" s="9" t="s">
        <v>35</v>
      </c>
      <c r="C399" s="9" t="s">
        <v>6</v>
      </c>
      <c r="D399" s="9" t="s">
        <v>34</v>
      </c>
      <c r="E399" s="10">
        <v>4683</v>
      </c>
      <c r="F399" s="11">
        <v>30</v>
      </c>
    </row>
    <row r="400" spans="2:6" x14ac:dyDescent="0.25">
      <c r="B400" s="5" t="s">
        <v>23</v>
      </c>
      <c r="C400" s="5" t="s">
        <v>9</v>
      </c>
      <c r="D400" s="5" t="s">
        <v>24</v>
      </c>
      <c r="E400" s="6">
        <v>4606</v>
      </c>
      <c r="F400" s="7">
        <v>63</v>
      </c>
    </row>
    <row r="401" spans="2:6" x14ac:dyDescent="0.25">
      <c r="B401" s="5" t="s">
        <v>27</v>
      </c>
      <c r="C401" s="5" t="s">
        <v>6</v>
      </c>
      <c r="D401" s="5" t="s">
        <v>32</v>
      </c>
      <c r="E401" s="6">
        <v>4592</v>
      </c>
      <c r="F401" s="7">
        <v>324</v>
      </c>
    </row>
    <row r="402" spans="2:6" hidden="1" x14ac:dyDescent="0.25">
      <c r="B402" s="9" t="s">
        <v>5</v>
      </c>
      <c r="C402" s="9" t="s">
        <v>20</v>
      </c>
      <c r="D402" s="9" t="s">
        <v>32</v>
      </c>
      <c r="E402" s="10">
        <v>2541</v>
      </c>
      <c r="F402" s="11">
        <v>45</v>
      </c>
    </row>
    <row r="403" spans="2:6" hidden="1" x14ac:dyDescent="0.25">
      <c r="B403" s="5" t="s">
        <v>16</v>
      </c>
      <c r="C403" s="5" t="s">
        <v>9</v>
      </c>
      <c r="D403" s="5" t="s">
        <v>39</v>
      </c>
      <c r="E403" s="6">
        <v>3864</v>
      </c>
      <c r="F403" s="7">
        <v>177</v>
      </c>
    </row>
    <row r="404" spans="2:6" x14ac:dyDescent="0.25">
      <c r="B404" s="5" t="s">
        <v>23</v>
      </c>
      <c r="C404" s="5" t="s">
        <v>9</v>
      </c>
      <c r="D404" s="5" t="s">
        <v>36</v>
      </c>
      <c r="E404" s="6">
        <v>4585</v>
      </c>
      <c r="F404" s="7">
        <v>240</v>
      </c>
    </row>
    <row r="405" spans="2:6" hidden="1" x14ac:dyDescent="0.25">
      <c r="B405" s="5" t="s">
        <v>11</v>
      </c>
      <c r="C405" s="5" t="s">
        <v>17</v>
      </c>
      <c r="D405" s="5" t="s">
        <v>15</v>
      </c>
      <c r="E405" s="6">
        <v>2639</v>
      </c>
      <c r="F405" s="7">
        <v>204</v>
      </c>
    </row>
    <row r="406" spans="2:6" hidden="1" x14ac:dyDescent="0.25">
      <c r="B406" s="9" t="s">
        <v>8</v>
      </c>
      <c r="C406" s="9" t="s">
        <v>6</v>
      </c>
      <c r="D406" s="9" t="s">
        <v>22</v>
      </c>
      <c r="E406" s="10">
        <v>1890</v>
      </c>
      <c r="F406" s="11">
        <v>195</v>
      </c>
    </row>
    <row r="407" spans="2:6" hidden="1" x14ac:dyDescent="0.25">
      <c r="B407" s="5" t="s">
        <v>23</v>
      </c>
      <c r="C407" s="5" t="s">
        <v>30</v>
      </c>
      <c r="D407" s="5" t="s">
        <v>24</v>
      </c>
      <c r="E407" s="6">
        <v>1932</v>
      </c>
      <c r="F407" s="7">
        <v>369</v>
      </c>
    </row>
    <row r="408" spans="2:6" x14ac:dyDescent="0.25">
      <c r="B408" s="5" t="s">
        <v>23</v>
      </c>
      <c r="C408" s="5" t="s">
        <v>6</v>
      </c>
      <c r="D408" s="5" t="s">
        <v>28</v>
      </c>
      <c r="E408" s="6">
        <v>4487</v>
      </c>
      <c r="F408" s="7">
        <v>111</v>
      </c>
    </row>
    <row r="409" spans="2:6" hidden="1" x14ac:dyDescent="0.25">
      <c r="B409" s="5" t="s">
        <v>16</v>
      </c>
      <c r="C409" s="5" t="s">
        <v>6</v>
      </c>
      <c r="D409" s="5" t="s">
        <v>7</v>
      </c>
      <c r="E409" s="6">
        <v>560</v>
      </c>
      <c r="F409" s="7">
        <v>81</v>
      </c>
    </row>
    <row r="410" spans="2:6" hidden="1" x14ac:dyDescent="0.25">
      <c r="B410" s="9" t="s">
        <v>11</v>
      </c>
      <c r="C410" s="9" t="s">
        <v>6</v>
      </c>
      <c r="D410" s="9" t="s">
        <v>42</v>
      </c>
      <c r="E410" s="10">
        <v>2856</v>
      </c>
      <c r="F410" s="11">
        <v>246</v>
      </c>
    </row>
    <row r="411" spans="2:6" hidden="1" x14ac:dyDescent="0.25">
      <c r="B411" s="5" t="s">
        <v>11</v>
      </c>
      <c r="C411" s="5" t="s">
        <v>30</v>
      </c>
      <c r="D411" s="5" t="s">
        <v>28</v>
      </c>
      <c r="E411" s="6">
        <v>707</v>
      </c>
      <c r="F411" s="7">
        <v>174</v>
      </c>
    </row>
    <row r="412" spans="2:6" hidden="1" x14ac:dyDescent="0.25">
      <c r="B412" s="9" t="s">
        <v>8</v>
      </c>
      <c r="C412" s="9" t="s">
        <v>9</v>
      </c>
      <c r="D412" s="9" t="s">
        <v>7</v>
      </c>
      <c r="E412" s="10">
        <v>3598</v>
      </c>
      <c r="F412" s="11">
        <v>81</v>
      </c>
    </row>
    <row r="413" spans="2:6" x14ac:dyDescent="0.25">
      <c r="B413" s="5" t="s">
        <v>25</v>
      </c>
      <c r="C413" s="5" t="s">
        <v>9</v>
      </c>
      <c r="D413" s="5" t="s">
        <v>32</v>
      </c>
      <c r="E413" s="6">
        <v>4480</v>
      </c>
      <c r="F413" s="7">
        <v>357</v>
      </c>
    </row>
    <row r="414" spans="2:6" x14ac:dyDescent="0.25">
      <c r="B414" s="9" t="s">
        <v>23</v>
      </c>
      <c r="C414" s="9" t="s">
        <v>17</v>
      </c>
      <c r="D414" s="9" t="s">
        <v>28</v>
      </c>
      <c r="E414" s="10">
        <v>4438</v>
      </c>
      <c r="F414" s="11">
        <v>246</v>
      </c>
    </row>
    <row r="415" spans="2:6" x14ac:dyDescent="0.25">
      <c r="B415" s="9" t="s">
        <v>26</v>
      </c>
      <c r="C415" s="9" t="s">
        <v>20</v>
      </c>
      <c r="D415" s="9" t="s">
        <v>34</v>
      </c>
      <c r="E415" s="10">
        <v>4417</v>
      </c>
      <c r="F415" s="11">
        <v>153</v>
      </c>
    </row>
    <row r="416" spans="2:6" hidden="1" x14ac:dyDescent="0.25">
      <c r="B416" s="9" t="s">
        <v>13</v>
      </c>
      <c r="C416" s="9" t="s">
        <v>30</v>
      </c>
      <c r="D416" s="9" t="s">
        <v>29</v>
      </c>
      <c r="E416" s="10">
        <v>1274</v>
      </c>
      <c r="F416" s="11">
        <v>225</v>
      </c>
    </row>
    <row r="417" spans="1:6" hidden="1" x14ac:dyDescent="0.25">
      <c r="B417" s="5" t="s">
        <v>25</v>
      </c>
      <c r="C417" s="5" t="s">
        <v>14</v>
      </c>
      <c r="D417" s="5" t="s">
        <v>7</v>
      </c>
      <c r="E417" s="6">
        <v>1526</v>
      </c>
      <c r="F417" s="7">
        <v>105</v>
      </c>
    </row>
    <row r="418" spans="1:6" hidden="1" x14ac:dyDescent="0.25">
      <c r="B418" s="9" t="s">
        <v>5</v>
      </c>
      <c r="C418" s="9" t="s">
        <v>17</v>
      </c>
      <c r="D418" s="9" t="s">
        <v>40</v>
      </c>
      <c r="E418" s="10">
        <v>3101</v>
      </c>
      <c r="F418" s="11">
        <v>225</v>
      </c>
    </row>
    <row r="419" spans="1:6" hidden="1" x14ac:dyDescent="0.25">
      <c r="B419" s="5" t="s">
        <v>26</v>
      </c>
      <c r="C419" s="5" t="s">
        <v>6</v>
      </c>
      <c r="D419" s="5" t="s">
        <v>24</v>
      </c>
      <c r="E419" s="6">
        <v>1057</v>
      </c>
      <c r="F419" s="7">
        <v>54</v>
      </c>
    </row>
    <row r="420" spans="1:6" x14ac:dyDescent="0.25">
      <c r="B420" s="19" t="s">
        <v>11</v>
      </c>
      <c r="C420" s="19" t="s">
        <v>6</v>
      </c>
      <c r="D420" s="19" t="s">
        <v>18</v>
      </c>
      <c r="E420" s="20">
        <v>4305</v>
      </c>
      <c r="F420" s="21">
        <v>156</v>
      </c>
    </row>
    <row r="423" spans="1:6" x14ac:dyDescent="0.25">
      <c r="A423" t="s">
        <v>109</v>
      </c>
      <c r="B423" t="s">
        <v>110</v>
      </c>
    </row>
    <row r="424" spans="1:6" x14ac:dyDescent="0.25">
      <c r="B424" s="17" t="s">
        <v>0</v>
      </c>
      <c r="C424" s="17" t="s">
        <v>1</v>
      </c>
      <c r="D424" s="17" t="s">
        <v>2</v>
      </c>
      <c r="E424" s="18" t="s">
        <v>3</v>
      </c>
      <c r="F424" s="18" t="s">
        <v>4</v>
      </c>
    </row>
    <row r="425" spans="1:6" hidden="1" x14ac:dyDescent="0.25">
      <c r="B425" s="5" t="s">
        <v>5</v>
      </c>
      <c r="C425" s="5" t="s">
        <v>6</v>
      </c>
      <c r="D425" s="5" t="s">
        <v>7</v>
      </c>
      <c r="E425" s="6">
        <v>1624</v>
      </c>
      <c r="F425" s="7">
        <v>114</v>
      </c>
    </row>
    <row r="426" spans="1:6" hidden="1" x14ac:dyDescent="0.25">
      <c r="B426" s="9" t="s">
        <v>8</v>
      </c>
      <c r="C426" s="9" t="s">
        <v>9</v>
      </c>
      <c r="D426" s="9" t="s">
        <v>10</v>
      </c>
      <c r="E426" s="10">
        <v>6706</v>
      </c>
      <c r="F426" s="11">
        <v>459</v>
      </c>
    </row>
    <row r="427" spans="1:6" hidden="1" x14ac:dyDescent="0.25">
      <c r="B427" s="5" t="s">
        <v>11</v>
      </c>
      <c r="C427" s="5" t="s">
        <v>9</v>
      </c>
      <c r="D427" s="5" t="s">
        <v>12</v>
      </c>
      <c r="E427" s="6">
        <v>959</v>
      </c>
      <c r="F427" s="7">
        <v>147</v>
      </c>
    </row>
    <row r="428" spans="1:6" x14ac:dyDescent="0.25">
      <c r="B428" s="5" t="s">
        <v>25</v>
      </c>
      <c r="C428" s="5" t="s">
        <v>14</v>
      </c>
      <c r="D428" s="5" t="s">
        <v>29</v>
      </c>
      <c r="E428" s="6">
        <v>16184</v>
      </c>
      <c r="F428" s="7">
        <v>39</v>
      </c>
    </row>
    <row r="429" spans="1:6" hidden="1" x14ac:dyDescent="0.25">
      <c r="B429" s="5" t="s">
        <v>16</v>
      </c>
      <c r="C429" s="5" t="s">
        <v>17</v>
      </c>
      <c r="D429" s="5" t="s">
        <v>18</v>
      </c>
      <c r="E429" s="6">
        <v>2100</v>
      </c>
      <c r="F429" s="7">
        <v>414</v>
      </c>
    </row>
    <row r="430" spans="1:6" x14ac:dyDescent="0.25">
      <c r="B430" s="9" t="s">
        <v>25</v>
      </c>
      <c r="C430" s="9" t="s">
        <v>30</v>
      </c>
      <c r="D430" s="9" t="s">
        <v>33</v>
      </c>
      <c r="E430" s="10">
        <v>15610</v>
      </c>
      <c r="F430" s="11">
        <v>339</v>
      </c>
    </row>
    <row r="431" spans="1:6" hidden="1" x14ac:dyDescent="0.25">
      <c r="B431" s="5" t="s">
        <v>16</v>
      </c>
      <c r="C431" s="5" t="s">
        <v>20</v>
      </c>
      <c r="D431" s="5" t="s">
        <v>21</v>
      </c>
      <c r="E431" s="6">
        <v>2681</v>
      </c>
      <c r="F431" s="7">
        <v>54</v>
      </c>
    </row>
    <row r="432" spans="1:6" hidden="1" x14ac:dyDescent="0.25">
      <c r="B432" s="9" t="s">
        <v>8</v>
      </c>
      <c r="C432" s="9" t="s">
        <v>9</v>
      </c>
      <c r="D432" s="9" t="s">
        <v>22</v>
      </c>
      <c r="E432" s="10">
        <v>5012</v>
      </c>
      <c r="F432" s="11">
        <v>210</v>
      </c>
    </row>
    <row r="433" spans="2:6" hidden="1" x14ac:dyDescent="0.25">
      <c r="B433" s="5" t="s">
        <v>23</v>
      </c>
      <c r="C433" s="5" t="s">
        <v>20</v>
      </c>
      <c r="D433" s="5" t="s">
        <v>24</v>
      </c>
      <c r="E433" s="6">
        <v>1281</v>
      </c>
      <c r="F433" s="7">
        <v>75</v>
      </c>
    </row>
    <row r="434" spans="2:6" hidden="1" x14ac:dyDescent="0.25">
      <c r="B434" s="9" t="s">
        <v>25</v>
      </c>
      <c r="C434" s="9" t="s">
        <v>6</v>
      </c>
      <c r="D434" s="9" t="s">
        <v>24</v>
      </c>
      <c r="E434" s="10">
        <v>4991</v>
      </c>
      <c r="F434" s="11">
        <v>12</v>
      </c>
    </row>
    <row r="435" spans="2:6" hidden="1" x14ac:dyDescent="0.25">
      <c r="B435" s="5" t="s">
        <v>26</v>
      </c>
      <c r="C435" s="5" t="s">
        <v>17</v>
      </c>
      <c r="D435" s="5" t="s">
        <v>18</v>
      </c>
      <c r="E435" s="6">
        <v>1785</v>
      </c>
      <c r="F435" s="7">
        <v>462</v>
      </c>
    </row>
    <row r="436" spans="2:6" hidden="1" x14ac:dyDescent="0.25">
      <c r="B436" s="9" t="s">
        <v>27</v>
      </c>
      <c r="C436" s="9" t="s">
        <v>6</v>
      </c>
      <c r="D436" s="9" t="s">
        <v>28</v>
      </c>
      <c r="E436" s="10">
        <v>3983</v>
      </c>
      <c r="F436" s="11">
        <v>144</v>
      </c>
    </row>
    <row r="437" spans="2:6" hidden="1" x14ac:dyDescent="0.25">
      <c r="B437" s="5" t="s">
        <v>11</v>
      </c>
      <c r="C437" s="5" t="s">
        <v>20</v>
      </c>
      <c r="D437" s="5" t="s">
        <v>29</v>
      </c>
      <c r="E437" s="6">
        <v>2646</v>
      </c>
      <c r="F437" s="7">
        <v>120</v>
      </c>
    </row>
    <row r="438" spans="2:6" hidden="1" x14ac:dyDescent="0.25">
      <c r="B438" s="9" t="s">
        <v>26</v>
      </c>
      <c r="C438" s="9" t="s">
        <v>30</v>
      </c>
      <c r="D438" s="9" t="s">
        <v>31</v>
      </c>
      <c r="E438" s="10">
        <v>252</v>
      </c>
      <c r="F438" s="11">
        <v>54</v>
      </c>
    </row>
    <row r="439" spans="2:6" hidden="1" x14ac:dyDescent="0.25">
      <c r="B439" s="5" t="s">
        <v>27</v>
      </c>
      <c r="C439" s="5" t="s">
        <v>9</v>
      </c>
      <c r="D439" s="5" t="s">
        <v>18</v>
      </c>
      <c r="E439" s="6">
        <v>2464</v>
      </c>
      <c r="F439" s="7">
        <v>234</v>
      </c>
    </row>
    <row r="440" spans="2:6" hidden="1" x14ac:dyDescent="0.25">
      <c r="B440" s="9" t="s">
        <v>27</v>
      </c>
      <c r="C440" s="9" t="s">
        <v>9</v>
      </c>
      <c r="D440" s="9" t="s">
        <v>32</v>
      </c>
      <c r="E440" s="10">
        <v>2114</v>
      </c>
      <c r="F440" s="11">
        <v>66</v>
      </c>
    </row>
    <row r="441" spans="2:6" hidden="1" x14ac:dyDescent="0.25">
      <c r="B441" s="5" t="s">
        <v>16</v>
      </c>
      <c r="C441" s="5" t="s">
        <v>6</v>
      </c>
      <c r="D441" s="5" t="s">
        <v>21</v>
      </c>
      <c r="E441" s="6">
        <v>7693</v>
      </c>
      <c r="F441" s="7">
        <v>87</v>
      </c>
    </row>
    <row r="442" spans="2:6" x14ac:dyDescent="0.25">
      <c r="B442" s="5" t="s">
        <v>11</v>
      </c>
      <c r="C442" s="5" t="s">
        <v>30</v>
      </c>
      <c r="D442" s="5" t="s">
        <v>40</v>
      </c>
      <c r="E442" s="6">
        <v>14329</v>
      </c>
      <c r="F442" s="7">
        <v>150</v>
      </c>
    </row>
    <row r="443" spans="2:6" hidden="1" x14ac:dyDescent="0.25">
      <c r="B443" s="5" t="s">
        <v>13</v>
      </c>
      <c r="C443" s="5" t="s">
        <v>30</v>
      </c>
      <c r="D443" s="5" t="s">
        <v>22</v>
      </c>
      <c r="E443" s="6">
        <v>336</v>
      </c>
      <c r="F443" s="7">
        <v>144</v>
      </c>
    </row>
    <row r="444" spans="2:6" x14ac:dyDescent="0.25">
      <c r="B444" s="9" t="s">
        <v>25</v>
      </c>
      <c r="C444" s="9" t="s">
        <v>9</v>
      </c>
      <c r="D444" s="9" t="s">
        <v>37</v>
      </c>
      <c r="E444" s="10">
        <v>13391</v>
      </c>
      <c r="F444" s="11">
        <v>201</v>
      </c>
    </row>
    <row r="445" spans="2:6" hidden="1" x14ac:dyDescent="0.25">
      <c r="B445" s="5" t="s">
        <v>11</v>
      </c>
      <c r="C445" s="5" t="s">
        <v>30</v>
      </c>
      <c r="D445" s="5" t="s">
        <v>34</v>
      </c>
      <c r="E445" s="6">
        <v>8155</v>
      </c>
      <c r="F445" s="7">
        <v>90</v>
      </c>
    </row>
    <row r="446" spans="2:6" hidden="1" x14ac:dyDescent="0.25">
      <c r="B446" s="9" t="s">
        <v>8</v>
      </c>
      <c r="C446" s="9" t="s">
        <v>20</v>
      </c>
      <c r="D446" s="9" t="s">
        <v>34</v>
      </c>
      <c r="E446" s="10">
        <v>1701</v>
      </c>
      <c r="F446" s="11">
        <v>234</v>
      </c>
    </row>
    <row r="447" spans="2:6" hidden="1" x14ac:dyDescent="0.25">
      <c r="B447" s="5" t="s">
        <v>35</v>
      </c>
      <c r="C447" s="5" t="s">
        <v>20</v>
      </c>
      <c r="D447" s="5" t="s">
        <v>22</v>
      </c>
      <c r="E447" s="6">
        <v>2205</v>
      </c>
      <c r="F447" s="7">
        <v>141</v>
      </c>
    </row>
    <row r="448" spans="2:6" hidden="1" x14ac:dyDescent="0.25">
      <c r="B448" s="9" t="s">
        <v>8</v>
      </c>
      <c r="C448" s="9" t="s">
        <v>6</v>
      </c>
      <c r="D448" s="9" t="s">
        <v>36</v>
      </c>
      <c r="E448" s="10">
        <v>1771</v>
      </c>
      <c r="F448" s="11">
        <v>204</v>
      </c>
    </row>
    <row r="449" spans="2:6" hidden="1" x14ac:dyDescent="0.25">
      <c r="B449" s="5" t="s">
        <v>13</v>
      </c>
      <c r="C449" s="5" t="s">
        <v>9</v>
      </c>
      <c r="D449" s="5" t="s">
        <v>37</v>
      </c>
      <c r="E449" s="6">
        <v>2114</v>
      </c>
      <c r="F449" s="7">
        <v>186</v>
      </c>
    </row>
    <row r="450" spans="2:6" x14ac:dyDescent="0.25">
      <c r="B450" s="9" t="s">
        <v>35</v>
      </c>
      <c r="C450" s="9" t="s">
        <v>17</v>
      </c>
      <c r="D450" s="9" t="s">
        <v>19</v>
      </c>
      <c r="E450" s="10">
        <v>12950</v>
      </c>
      <c r="F450" s="11">
        <v>30</v>
      </c>
    </row>
    <row r="451" spans="2:6" hidden="1" x14ac:dyDescent="0.25">
      <c r="B451" s="5" t="s">
        <v>27</v>
      </c>
      <c r="C451" s="5" t="s">
        <v>17</v>
      </c>
      <c r="D451" s="5" t="s">
        <v>29</v>
      </c>
      <c r="E451" s="6">
        <v>21</v>
      </c>
      <c r="F451" s="7">
        <v>168</v>
      </c>
    </row>
    <row r="452" spans="2:6" hidden="1" x14ac:dyDescent="0.25">
      <c r="B452" s="9" t="s">
        <v>35</v>
      </c>
      <c r="C452" s="9" t="s">
        <v>9</v>
      </c>
      <c r="D452" s="9" t="s">
        <v>33</v>
      </c>
      <c r="E452" s="10">
        <v>1974</v>
      </c>
      <c r="F452" s="11">
        <v>195</v>
      </c>
    </row>
    <row r="453" spans="2:6" hidden="1" x14ac:dyDescent="0.25">
      <c r="B453" s="5" t="s">
        <v>25</v>
      </c>
      <c r="C453" s="5" t="s">
        <v>14</v>
      </c>
      <c r="D453" s="5" t="s">
        <v>34</v>
      </c>
      <c r="E453" s="6">
        <v>6314</v>
      </c>
      <c r="F453" s="7">
        <v>15</v>
      </c>
    </row>
    <row r="454" spans="2:6" hidden="1" x14ac:dyDescent="0.25">
      <c r="B454" s="9" t="s">
        <v>35</v>
      </c>
      <c r="C454" s="9" t="s">
        <v>6</v>
      </c>
      <c r="D454" s="9" t="s">
        <v>34</v>
      </c>
      <c r="E454" s="10">
        <v>4683</v>
      </c>
      <c r="F454" s="11">
        <v>30</v>
      </c>
    </row>
    <row r="455" spans="2:6" hidden="1" x14ac:dyDescent="0.25">
      <c r="B455" s="5" t="s">
        <v>13</v>
      </c>
      <c r="C455" s="5" t="s">
        <v>6</v>
      </c>
      <c r="D455" s="5" t="s">
        <v>38</v>
      </c>
      <c r="E455" s="6">
        <v>6398</v>
      </c>
      <c r="F455" s="7">
        <v>102</v>
      </c>
    </row>
    <row r="456" spans="2:6" hidden="1" x14ac:dyDescent="0.25">
      <c r="B456" s="9" t="s">
        <v>26</v>
      </c>
      <c r="C456" s="9" t="s">
        <v>9</v>
      </c>
      <c r="D456" s="9" t="s">
        <v>36</v>
      </c>
      <c r="E456" s="10">
        <v>553</v>
      </c>
      <c r="F456" s="11">
        <v>15</v>
      </c>
    </row>
    <row r="457" spans="2:6" hidden="1" x14ac:dyDescent="0.25">
      <c r="B457" s="5" t="s">
        <v>8</v>
      </c>
      <c r="C457" s="5" t="s">
        <v>17</v>
      </c>
      <c r="D457" s="5" t="s">
        <v>7</v>
      </c>
      <c r="E457" s="6">
        <v>7021</v>
      </c>
      <c r="F457" s="7">
        <v>183</v>
      </c>
    </row>
    <row r="458" spans="2:6" hidden="1" x14ac:dyDescent="0.25">
      <c r="B458" s="9" t="s">
        <v>5</v>
      </c>
      <c r="C458" s="9" t="s">
        <v>17</v>
      </c>
      <c r="D458" s="9" t="s">
        <v>22</v>
      </c>
      <c r="E458" s="10">
        <v>5817</v>
      </c>
      <c r="F458" s="11">
        <v>12</v>
      </c>
    </row>
    <row r="459" spans="2:6" hidden="1" x14ac:dyDescent="0.25">
      <c r="B459" s="5" t="s">
        <v>13</v>
      </c>
      <c r="C459" s="5" t="s">
        <v>17</v>
      </c>
      <c r="D459" s="5" t="s">
        <v>24</v>
      </c>
      <c r="E459" s="6">
        <v>3976</v>
      </c>
      <c r="F459" s="7">
        <v>72</v>
      </c>
    </row>
    <row r="460" spans="2:6" hidden="1" x14ac:dyDescent="0.25">
      <c r="B460" s="9" t="s">
        <v>16</v>
      </c>
      <c r="C460" s="9" t="s">
        <v>20</v>
      </c>
      <c r="D460" s="9" t="s">
        <v>39</v>
      </c>
      <c r="E460" s="10">
        <v>1134</v>
      </c>
      <c r="F460" s="11">
        <v>282</v>
      </c>
    </row>
    <row r="461" spans="2:6" hidden="1" x14ac:dyDescent="0.25">
      <c r="B461" s="5" t="s">
        <v>26</v>
      </c>
      <c r="C461" s="5" t="s">
        <v>17</v>
      </c>
      <c r="D461" s="5" t="s">
        <v>40</v>
      </c>
      <c r="E461" s="6">
        <v>6027</v>
      </c>
      <c r="F461" s="7">
        <v>144</v>
      </c>
    </row>
    <row r="462" spans="2:6" hidden="1" x14ac:dyDescent="0.25">
      <c r="B462" s="9" t="s">
        <v>16</v>
      </c>
      <c r="C462" s="9" t="s">
        <v>6</v>
      </c>
      <c r="D462" s="9" t="s">
        <v>29</v>
      </c>
      <c r="E462" s="10">
        <v>1904</v>
      </c>
      <c r="F462" s="11">
        <v>405</v>
      </c>
    </row>
    <row r="463" spans="2:6" hidden="1" x14ac:dyDescent="0.25">
      <c r="B463" s="5" t="s">
        <v>23</v>
      </c>
      <c r="C463" s="5" t="s">
        <v>30</v>
      </c>
      <c r="D463" s="5" t="s">
        <v>10</v>
      </c>
      <c r="E463" s="6">
        <v>3262</v>
      </c>
      <c r="F463" s="7">
        <v>75</v>
      </c>
    </row>
    <row r="464" spans="2:6" hidden="1" x14ac:dyDescent="0.25">
      <c r="B464" s="9" t="s">
        <v>5</v>
      </c>
      <c r="C464" s="9" t="s">
        <v>30</v>
      </c>
      <c r="D464" s="9" t="s">
        <v>39</v>
      </c>
      <c r="E464" s="10">
        <v>2289</v>
      </c>
      <c r="F464" s="11">
        <v>135</v>
      </c>
    </row>
    <row r="465" spans="2:6" hidden="1" x14ac:dyDescent="0.25">
      <c r="B465" s="5" t="s">
        <v>25</v>
      </c>
      <c r="C465" s="5" t="s">
        <v>30</v>
      </c>
      <c r="D465" s="5" t="s">
        <v>39</v>
      </c>
      <c r="E465" s="6">
        <v>6986</v>
      </c>
      <c r="F465" s="7">
        <v>21</v>
      </c>
    </row>
    <row r="466" spans="2:6" hidden="1" x14ac:dyDescent="0.25">
      <c r="B466" s="9" t="s">
        <v>26</v>
      </c>
      <c r="C466" s="9" t="s">
        <v>20</v>
      </c>
      <c r="D466" s="9" t="s">
        <v>34</v>
      </c>
      <c r="E466" s="10">
        <v>4417</v>
      </c>
      <c r="F466" s="11">
        <v>153</v>
      </c>
    </row>
    <row r="467" spans="2:6" hidden="1" x14ac:dyDescent="0.25">
      <c r="B467" s="5" t="s">
        <v>16</v>
      </c>
      <c r="C467" s="5" t="s">
        <v>30</v>
      </c>
      <c r="D467" s="5" t="s">
        <v>37</v>
      </c>
      <c r="E467" s="6">
        <v>1442</v>
      </c>
      <c r="F467" s="7">
        <v>15</v>
      </c>
    </row>
    <row r="468" spans="2:6" hidden="1" x14ac:dyDescent="0.25">
      <c r="B468" s="9" t="s">
        <v>27</v>
      </c>
      <c r="C468" s="9" t="s">
        <v>9</v>
      </c>
      <c r="D468" s="9" t="s">
        <v>24</v>
      </c>
      <c r="E468" s="10">
        <v>2415</v>
      </c>
      <c r="F468" s="11">
        <v>255</v>
      </c>
    </row>
    <row r="469" spans="2:6" hidden="1" x14ac:dyDescent="0.25">
      <c r="B469" s="5" t="s">
        <v>26</v>
      </c>
      <c r="C469" s="5" t="s">
        <v>6</v>
      </c>
      <c r="D469" s="5" t="s">
        <v>36</v>
      </c>
      <c r="E469" s="6">
        <v>238</v>
      </c>
      <c r="F469" s="7">
        <v>18</v>
      </c>
    </row>
    <row r="470" spans="2:6" hidden="1" x14ac:dyDescent="0.25">
      <c r="B470" s="9" t="s">
        <v>16</v>
      </c>
      <c r="C470" s="9" t="s">
        <v>6</v>
      </c>
      <c r="D470" s="9" t="s">
        <v>34</v>
      </c>
      <c r="E470" s="10">
        <v>4949</v>
      </c>
      <c r="F470" s="11">
        <v>189</v>
      </c>
    </row>
    <row r="471" spans="2:6" hidden="1" x14ac:dyDescent="0.25">
      <c r="B471" s="5" t="s">
        <v>25</v>
      </c>
      <c r="C471" s="5" t="s">
        <v>20</v>
      </c>
      <c r="D471" s="5" t="s">
        <v>10</v>
      </c>
      <c r="E471" s="6">
        <v>5075</v>
      </c>
      <c r="F471" s="7">
        <v>21</v>
      </c>
    </row>
    <row r="472" spans="2:6" x14ac:dyDescent="0.25">
      <c r="B472" s="5" t="s">
        <v>5</v>
      </c>
      <c r="C472" s="5" t="s">
        <v>9</v>
      </c>
      <c r="D472" s="5" t="s">
        <v>10</v>
      </c>
      <c r="E472" s="6">
        <v>12348</v>
      </c>
      <c r="F472" s="7">
        <v>234</v>
      </c>
    </row>
    <row r="473" spans="2:6" hidden="1" x14ac:dyDescent="0.25">
      <c r="B473" s="5" t="s">
        <v>16</v>
      </c>
      <c r="C473" s="5" t="s">
        <v>30</v>
      </c>
      <c r="D473" s="5" t="s">
        <v>32</v>
      </c>
      <c r="E473" s="6">
        <v>3339</v>
      </c>
      <c r="F473" s="7">
        <v>75</v>
      </c>
    </row>
    <row r="474" spans="2:6" hidden="1" x14ac:dyDescent="0.25">
      <c r="B474" s="9" t="s">
        <v>5</v>
      </c>
      <c r="C474" s="9" t="s">
        <v>30</v>
      </c>
      <c r="D474" s="9" t="s">
        <v>28</v>
      </c>
      <c r="E474" s="10">
        <v>5019</v>
      </c>
      <c r="F474" s="11">
        <v>156</v>
      </c>
    </row>
    <row r="475" spans="2:6" x14ac:dyDescent="0.25">
      <c r="B475" s="5" t="s">
        <v>26</v>
      </c>
      <c r="C475" s="5" t="s">
        <v>6</v>
      </c>
      <c r="D475" s="5" t="s">
        <v>15</v>
      </c>
      <c r="E475" s="6">
        <v>11571</v>
      </c>
      <c r="F475" s="7">
        <v>138</v>
      </c>
    </row>
    <row r="476" spans="2:6" hidden="1" x14ac:dyDescent="0.25">
      <c r="B476" s="9" t="s">
        <v>16</v>
      </c>
      <c r="C476" s="9" t="s">
        <v>14</v>
      </c>
      <c r="D476" s="9" t="s">
        <v>41</v>
      </c>
      <c r="E476" s="10">
        <v>497</v>
      </c>
      <c r="F476" s="11">
        <v>63</v>
      </c>
    </row>
    <row r="477" spans="2:6" hidden="1" x14ac:dyDescent="0.25">
      <c r="B477" s="5" t="s">
        <v>26</v>
      </c>
      <c r="C477" s="5" t="s">
        <v>14</v>
      </c>
      <c r="D477" s="5" t="s">
        <v>32</v>
      </c>
      <c r="E477" s="6">
        <v>8211</v>
      </c>
      <c r="F477" s="7">
        <v>75</v>
      </c>
    </row>
    <row r="478" spans="2:6" hidden="1" x14ac:dyDescent="0.25">
      <c r="B478" s="9" t="s">
        <v>26</v>
      </c>
      <c r="C478" s="9" t="s">
        <v>20</v>
      </c>
      <c r="D478" s="9" t="s">
        <v>40</v>
      </c>
      <c r="E478" s="10">
        <v>6580</v>
      </c>
      <c r="F478" s="11">
        <v>183</v>
      </c>
    </row>
    <row r="479" spans="2:6" hidden="1" x14ac:dyDescent="0.25">
      <c r="B479" s="5" t="s">
        <v>13</v>
      </c>
      <c r="C479" s="5" t="s">
        <v>9</v>
      </c>
      <c r="D479" s="5" t="s">
        <v>31</v>
      </c>
      <c r="E479" s="6">
        <v>4760</v>
      </c>
      <c r="F479" s="7">
        <v>69</v>
      </c>
    </row>
    <row r="480" spans="2:6" hidden="1" x14ac:dyDescent="0.25">
      <c r="B480" s="9" t="s">
        <v>5</v>
      </c>
      <c r="C480" s="9" t="s">
        <v>14</v>
      </c>
      <c r="D480" s="9" t="s">
        <v>18</v>
      </c>
      <c r="E480" s="10">
        <v>5439</v>
      </c>
      <c r="F480" s="11">
        <v>30</v>
      </c>
    </row>
    <row r="481" spans="2:6" hidden="1" x14ac:dyDescent="0.25">
      <c r="B481" s="5" t="s">
        <v>13</v>
      </c>
      <c r="C481" s="5" t="s">
        <v>30</v>
      </c>
      <c r="D481" s="5" t="s">
        <v>28</v>
      </c>
      <c r="E481" s="6">
        <v>1463</v>
      </c>
      <c r="F481" s="7">
        <v>39</v>
      </c>
    </row>
    <row r="482" spans="2:6" hidden="1" x14ac:dyDescent="0.25">
      <c r="B482" s="9" t="s">
        <v>27</v>
      </c>
      <c r="C482" s="9" t="s">
        <v>30</v>
      </c>
      <c r="D482" s="9" t="s">
        <v>10</v>
      </c>
      <c r="E482" s="10">
        <v>7777</v>
      </c>
      <c r="F482" s="11">
        <v>504</v>
      </c>
    </row>
    <row r="483" spans="2:6" hidden="1" x14ac:dyDescent="0.25">
      <c r="B483" s="5" t="s">
        <v>11</v>
      </c>
      <c r="C483" s="5" t="s">
        <v>6</v>
      </c>
      <c r="D483" s="5" t="s">
        <v>32</v>
      </c>
      <c r="E483" s="6">
        <v>1085</v>
      </c>
      <c r="F483" s="7">
        <v>273</v>
      </c>
    </row>
    <row r="484" spans="2:6" hidden="1" x14ac:dyDescent="0.25">
      <c r="B484" s="9" t="s">
        <v>25</v>
      </c>
      <c r="C484" s="9" t="s">
        <v>6</v>
      </c>
      <c r="D484" s="9" t="s">
        <v>21</v>
      </c>
      <c r="E484" s="10">
        <v>182</v>
      </c>
      <c r="F484" s="11">
        <v>48</v>
      </c>
    </row>
    <row r="485" spans="2:6" hidden="1" x14ac:dyDescent="0.25">
      <c r="B485" s="5" t="s">
        <v>16</v>
      </c>
      <c r="C485" s="5" t="s">
        <v>30</v>
      </c>
      <c r="D485" s="5" t="s">
        <v>39</v>
      </c>
      <c r="E485" s="6">
        <v>4242</v>
      </c>
      <c r="F485" s="7">
        <v>207</v>
      </c>
    </row>
    <row r="486" spans="2:6" hidden="1" x14ac:dyDescent="0.25">
      <c r="B486" s="9" t="s">
        <v>16</v>
      </c>
      <c r="C486" s="9" t="s">
        <v>14</v>
      </c>
      <c r="D486" s="9" t="s">
        <v>10</v>
      </c>
      <c r="E486" s="10">
        <v>6118</v>
      </c>
      <c r="F486" s="11">
        <v>9</v>
      </c>
    </row>
    <row r="487" spans="2:6" hidden="1" x14ac:dyDescent="0.25">
      <c r="B487" s="5" t="s">
        <v>35</v>
      </c>
      <c r="C487" s="5" t="s">
        <v>14</v>
      </c>
      <c r="D487" s="5" t="s">
        <v>34</v>
      </c>
      <c r="E487" s="6">
        <v>2317</v>
      </c>
      <c r="F487" s="7">
        <v>261</v>
      </c>
    </row>
    <row r="488" spans="2:6" hidden="1" x14ac:dyDescent="0.25">
      <c r="B488" s="9" t="s">
        <v>16</v>
      </c>
      <c r="C488" s="9" t="s">
        <v>20</v>
      </c>
      <c r="D488" s="9" t="s">
        <v>29</v>
      </c>
      <c r="E488" s="10">
        <v>938</v>
      </c>
      <c r="F488" s="11">
        <v>6</v>
      </c>
    </row>
    <row r="489" spans="2:6" x14ac:dyDescent="0.25">
      <c r="B489" s="9" t="s">
        <v>11</v>
      </c>
      <c r="C489" s="9" t="s">
        <v>14</v>
      </c>
      <c r="D489" s="9" t="s">
        <v>39</v>
      </c>
      <c r="E489" s="10">
        <v>11522</v>
      </c>
      <c r="F489" s="11">
        <v>204</v>
      </c>
    </row>
    <row r="490" spans="2:6" hidden="1" x14ac:dyDescent="0.25">
      <c r="B490" s="9" t="s">
        <v>23</v>
      </c>
      <c r="C490" s="9" t="s">
        <v>30</v>
      </c>
      <c r="D490" s="9" t="s">
        <v>33</v>
      </c>
      <c r="E490" s="10">
        <v>2205</v>
      </c>
      <c r="F490" s="11">
        <v>138</v>
      </c>
    </row>
    <row r="491" spans="2:6" hidden="1" x14ac:dyDescent="0.25">
      <c r="B491" s="5" t="s">
        <v>23</v>
      </c>
      <c r="C491" s="5" t="s">
        <v>6</v>
      </c>
      <c r="D491" s="5" t="s">
        <v>28</v>
      </c>
      <c r="E491" s="6">
        <v>4487</v>
      </c>
      <c r="F491" s="7">
        <v>111</v>
      </c>
    </row>
    <row r="492" spans="2:6" hidden="1" x14ac:dyDescent="0.25">
      <c r="B492" s="9" t="s">
        <v>25</v>
      </c>
      <c r="C492" s="9" t="s">
        <v>9</v>
      </c>
      <c r="D492" s="9" t="s">
        <v>15</v>
      </c>
      <c r="E492" s="10">
        <v>2415</v>
      </c>
      <c r="F492" s="11">
        <v>15</v>
      </c>
    </row>
    <row r="493" spans="2:6" hidden="1" x14ac:dyDescent="0.25">
      <c r="B493" s="5" t="s">
        <v>5</v>
      </c>
      <c r="C493" s="5" t="s">
        <v>30</v>
      </c>
      <c r="D493" s="5" t="s">
        <v>36</v>
      </c>
      <c r="E493" s="6">
        <v>4018</v>
      </c>
      <c r="F493" s="7">
        <v>162</v>
      </c>
    </row>
    <row r="494" spans="2:6" hidden="1" x14ac:dyDescent="0.25">
      <c r="B494" s="9" t="s">
        <v>25</v>
      </c>
      <c r="C494" s="9" t="s">
        <v>30</v>
      </c>
      <c r="D494" s="9" t="s">
        <v>36</v>
      </c>
      <c r="E494" s="10">
        <v>861</v>
      </c>
      <c r="F494" s="11">
        <v>195</v>
      </c>
    </row>
    <row r="495" spans="2:6" hidden="1" x14ac:dyDescent="0.25">
      <c r="B495" s="5" t="s">
        <v>35</v>
      </c>
      <c r="C495" s="5" t="s">
        <v>20</v>
      </c>
      <c r="D495" s="5" t="s">
        <v>24</v>
      </c>
      <c r="E495" s="6">
        <v>5586</v>
      </c>
      <c r="F495" s="7">
        <v>525</v>
      </c>
    </row>
    <row r="496" spans="2:6" hidden="1" x14ac:dyDescent="0.25">
      <c r="B496" s="9" t="s">
        <v>23</v>
      </c>
      <c r="C496" s="9" t="s">
        <v>30</v>
      </c>
      <c r="D496" s="9" t="s">
        <v>19</v>
      </c>
      <c r="E496" s="10">
        <v>2226</v>
      </c>
      <c r="F496" s="11">
        <v>48</v>
      </c>
    </row>
    <row r="497" spans="2:6" x14ac:dyDescent="0.25">
      <c r="B497" s="5" t="s">
        <v>26</v>
      </c>
      <c r="C497" s="5" t="s">
        <v>14</v>
      </c>
      <c r="D497" s="5" t="s">
        <v>29</v>
      </c>
      <c r="E497" s="6">
        <v>11417</v>
      </c>
      <c r="F497" s="7">
        <v>21</v>
      </c>
    </row>
    <row r="498" spans="2:6" hidden="1" x14ac:dyDescent="0.25">
      <c r="B498" s="9" t="s">
        <v>11</v>
      </c>
      <c r="C498" s="9" t="s">
        <v>30</v>
      </c>
      <c r="D498" s="9" t="s">
        <v>33</v>
      </c>
      <c r="E498" s="10">
        <v>8463</v>
      </c>
      <c r="F498" s="11">
        <v>492</v>
      </c>
    </row>
    <row r="499" spans="2:6" hidden="1" x14ac:dyDescent="0.25">
      <c r="B499" s="5" t="s">
        <v>25</v>
      </c>
      <c r="C499" s="5" t="s">
        <v>30</v>
      </c>
      <c r="D499" s="5" t="s">
        <v>32</v>
      </c>
      <c r="E499" s="6">
        <v>2891</v>
      </c>
      <c r="F499" s="7">
        <v>102</v>
      </c>
    </row>
    <row r="500" spans="2:6" hidden="1" x14ac:dyDescent="0.25">
      <c r="B500" s="9" t="s">
        <v>27</v>
      </c>
      <c r="C500" s="9" t="s">
        <v>14</v>
      </c>
      <c r="D500" s="9" t="s">
        <v>34</v>
      </c>
      <c r="E500" s="10">
        <v>3773</v>
      </c>
      <c r="F500" s="11">
        <v>165</v>
      </c>
    </row>
    <row r="501" spans="2:6" hidden="1" x14ac:dyDescent="0.25">
      <c r="B501" s="5" t="s">
        <v>13</v>
      </c>
      <c r="C501" s="5" t="s">
        <v>14</v>
      </c>
      <c r="D501" s="5" t="s">
        <v>40</v>
      </c>
      <c r="E501" s="6">
        <v>854</v>
      </c>
      <c r="F501" s="7">
        <v>309</v>
      </c>
    </row>
    <row r="502" spans="2:6" hidden="1" x14ac:dyDescent="0.25">
      <c r="B502" s="9" t="s">
        <v>16</v>
      </c>
      <c r="C502" s="9" t="s">
        <v>14</v>
      </c>
      <c r="D502" s="9" t="s">
        <v>28</v>
      </c>
      <c r="E502" s="10">
        <v>4970</v>
      </c>
      <c r="F502" s="11">
        <v>156</v>
      </c>
    </row>
    <row r="503" spans="2:6" hidden="1" x14ac:dyDescent="0.25">
      <c r="B503" s="5" t="s">
        <v>11</v>
      </c>
      <c r="C503" s="5" t="s">
        <v>9</v>
      </c>
      <c r="D503" s="5" t="s">
        <v>42</v>
      </c>
      <c r="E503" s="6">
        <v>98</v>
      </c>
      <c r="F503" s="7">
        <v>159</v>
      </c>
    </row>
    <row r="504" spans="2:6" x14ac:dyDescent="0.25">
      <c r="B504" s="9" t="s">
        <v>13</v>
      </c>
      <c r="C504" s="9" t="s">
        <v>14</v>
      </c>
      <c r="D504" s="9" t="s">
        <v>31</v>
      </c>
      <c r="E504" s="10">
        <v>10311</v>
      </c>
      <c r="F504" s="11">
        <v>231</v>
      </c>
    </row>
    <row r="505" spans="2:6" x14ac:dyDescent="0.25">
      <c r="B505" s="5" t="s">
        <v>13</v>
      </c>
      <c r="C505" s="5" t="s">
        <v>14</v>
      </c>
      <c r="D505" s="5" t="s">
        <v>10</v>
      </c>
      <c r="E505" s="6">
        <v>10304</v>
      </c>
      <c r="F505" s="7">
        <v>84</v>
      </c>
    </row>
    <row r="506" spans="2:6" hidden="1" x14ac:dyDescent="0.25">
      <c r="B506" s="9" t="s">
        <v>26</v>
      </c>
      <c r="C506" s="9" t="s">
        <v>20</v>
      </c>
      <c r="D506" s="9" t="s">
        <v>31</v>
      </c>
      <c r="E506" s="10">
        <v>56</v>
      </c>
      <c r="F506" s="11">
        <v>51</v>
      </c>
    </row>
    <row r="507" spans="2:6" hidden="1" x14ac:dyDescent="0.25">
      <c r="B507" s="5" t="s">
        <v>27</v>
      </c>
      <c r="C507" s="5" t="s">
        <v>14</v>
      </c>
      <c r="D507" s="5" t="s">
        <v>18</v>
      </c>
      <c r="E507" s="6">
        <v>3339</v>
      </c>
      <c r="F507" s="7">
        <v>39</v>
      </c>
    </row>
    <row r="508" spans="2:6" hidden="1" x14ac:dyDescent="0.25">
      <c r="B508" s="9" t="s">
        <v>35</v>
      </c>
      <c r="C508" s="9" t="s">
        <v>9</v>
      </c>
      <c r="D508" s="9" t="s">
        <v>15</v>
      </c>
      <c r="E508" s="10">
        <v>3808</v>
      </c>
      <c r="F508" s="11">
        <v>279</v>
      </c>
    </row>
    <row r="509" spans="2:6" hidden="1" x14ac:dyDescent="0.25">
      <c r="B509" s="5" t="s">
        <v>35</v>
      </c>
      <c r="C509" s="5" t="s">
        <v>20</v>
      </c>
      <c r="D509" s="5" t="s">
        <v>31</v>
      </c>
      <c r="E509" s="6">
        <v>63</v>
      </c>
      <c r="F509" s="7">
        <v>123</v>
      </c>
    </row>
    <row r="510" spans="2:6" hidden="1" x14ac:dyDescent="0.25">
      <c r="B510" s="9" t="s">
        <v>26</v>
      </c>
      <c r="C510" s="9" t="s">
        <v>17</v>
      </c>
      <c r="D510" s="9" t="s">
        <v>39</v>
      </c>
      <c r="E510" s="10">
        <v>7812</v>
      </c>
      <c r="F510" s="11">
        <v>81</v>
      </c>
    </row>
    <row r="511" spans="2:6" hidden="1" x14ac:dyDescent="0.25">
      <c r="B511" s="5" t="s">
        <v>5</v>
      </c>
      <c r="C511" s="5" t="s">
        <v>6</v>
      </c>
      <c r="D511" s="5" t="s">
        <v>36</v>
      </c>
      <c r="E511" s="6">
        <v>7693</v>
      </c>
      <c r="F511" s="7">
        <v>21</v>
      </c>
    </row>
    <row r="512" spans="2:6" hidden="1" x14ac:dyDescent="0.25">
      <c r="B512" s="9" t="s">
        <v>27</v>
      </c>
      <c r="C512" s="9" t="s">
        <v>14</v>
      </c>
      <c r="D512" s="9" t="s">
        <v>40</v>
      </c>
      <c r="E512" s="10">
        <v>973</v>
      </c>
      <c r="F512" s="11">
        <v>162</v>
      </c>
    </row>
    <row r="513" spans="2:6" hidden="1" x14ac:dyDescent="0.25">
      <c r="B513" s="5" t="s">
        <v>35</v>
      </c>
      <c r="C513" s="5" t="s">
        <v>9</v>
      </c>
      <c r="D513" s="5" t="s">
        <v>41</v>
      </c>
      <c r="E513" s="6">
        <v>567</v>
      </c>
      <c r="F513" s="7">
        <v>228</v>
      </c>
    </row>
    <row r="514" spans="2:6" hidden="1" x14ac:dyDescent="0.25">
      <c r="B514" s="9" t="s">
        <v>35</v>
      </c>
      <c r="C514" s="9" t="s">
        <v>14</v>
      </c>
      <c r="D514" s="9" t="s">
        <v>32</v>
      </c>
      <c r="E514" s="10">
        <v>2471</v>
      </c>
      <c r="F514" s="11">
        <v>342</v>
      </c>
    </row>
    <row r="515" spans="2:6" hidden="1" x14ac:dyDescent="0.25">
      <c r="B515" s="5" t="s">
        <v>25</v>
      </c>
      <c r="C515" s="5" t="s">
        <v>20</v>
      </c>
      <c r="D515" s="5" t="s">
        <v>31</v>
      </c>
      <c r="E515" s="6">
        <v>7189</v>
      </c>
      <c r="F515" s="7">
        <v>54</v>
      </c>
    </row>
    <row r="516" spans="2:6" hidden="1" x14ac:dyDescent="0.25">
      <c r="B516" s="9" t="s">
        <v>13</v>
      </c>
      <c r="C516" s="9" t="s">
        <v>9</v>
      </c>
      <c r="D516" s="9" t="s">
        <v>40</v>
      </c>
      <c r="E516" s="10">
        <v>7455</v>
      </c>
      <c r="F516" s="11">
        <v>216</v>
      </c>
    </row>
    <row r="517" spans="2:6" hidden="1" x14ac:dyDescent="0.25">
      <c r="B517" s="5" t="s">
        <v>27</v>
      </c>
      <c r="C517" s="5" t="s">
        <v>30</v>
      </c>
      <c r="D517" s="5" t="s">
        <v>42</v>
      </c>
      <c r="E517" s="6">
        <v>3108</v>
      </c>
      <c r="F517" s="7">
        <v>54</v>
      </c>
    </row>
    <row r="518" spans="2:6" hidden="1" x14ac:dyDescent="0.25">
      <c r="B518" s="9" t="s">
        <v>16</v>
      </c>
      <c r="C518" s="9" t="s">
        <v>20</v>
      </c>
      <c r="D518" s="9" t="s">
        <v>18</v>
      </c>
      <c r="E518" s="10">
        <v>469</v>
      </c>
      <c r="F518" s="11">
        <v>75</v>
      </c>
    </row>
    <row r="519" spans="2:6" hidden="1" x14ac:dyDescent="0.25">
      <c r="B519" s="5" t="s">
        <v>11</v>
      </c>
      <c r="C519" s="5" t="s">
        <v>6</v>
      </c>
      <c r="D519" s="5" t="s">
        <v>34</v>
      </c>
      <c r="E519" s="6">
        <v>2737</v>
      </c>
      <c r="F519" s="7">
        <v>93</v>
      </c>
    </row>
    <row r="520" spans="2:6" hidden="1" x14ac:dyDescent="0.25">
      <c r="B520" s="9" t="s">
        <v>11</v>
      </c>
      <c r="C520" s="9" t="s">
        <v>6</v>
      </c>
      <c r="D520" s="9" t="s">
        <v>18</v>
      </c>
      <c r="E520" s="10">
        <v>4305</v>
      </c>
      <c r="F520" s="11">
        <v>156</v>
      </c>
    </row>
    <row r="521" spans="2:6" hidden="1" x14ac:dyDescent="0.25">
      <c r="B521" s="5" t="s">
        <v>11</v>
      </c>
      <c r="C521" s="5" t="s">
        <v>20</v>
      </c>
      <c r="D521" s="5" t="s">
        <v>28</v>
      </c>
      <c r="E521" s="6">
        <v>2408</v>
      </c>
      <c r="F521" s="7">
        <v>9</v>
      </c>
    </row>
    <row r="522" spans="2:6" hidden="1" x14ac:dyDescent="0.25">
      <c r="B522" s="9" t="s">
        <v>27</v>
      </c>
      <c r="C522" s="9" t="s">
        <v>14</v>
      </c>
      <c r="D522" s="9" t="s">
        <v>36</v>
      </c>
      <c r="E522" s="10">
        <v>1281</v>
      </c>
      <c r="F522" s="11">
        <v>18</v>
      </c>
    </row>
    <row r="523" spans="2:6" x14ac:dyDescent="0.25">
      <c r="B523" s="9" t="s">
        <v>16</v>
      </c>
      <c r="C523" s="9" t="s">
        <v>14</v>
      </c>
      <c r="D523" s="9" t="s">
        <v>12</v>
      </c>
      <c r="E523" s="10">
        <v>10073</v>
      </c>
      <c r="F523" s="11">
        <v>120</v>
      </c>
    </row>
    <row r="524" spans="2:6" hidden="1" x14ac:dyDescent="0.25">
      <c r="B524" s="9" t="s">
        <v>27</v>
      </c>
      <c r="C524" s="9" t="s">
        <v>30</v>
      </c>
      <c r="D524" s="9" t="s">
        <v>40</v>
      </c>
      <c r="E524" s="10">
        <v>3689</v>
      </c>
      <c r="F524" s="11">
        <v>312</v>
      </c>
    </row>
    <row r="525" spans="2:6" hidden="1" x14ac:dyDescent="0.25">
      <c r="B525" s="5" t="s">
        <v>23</v>
      </c>
      <c r="C525" s="5" t="s">
        <v>14</v>
      </c>
      <c r="D525" s="5" t="s">
        <v>36</v>
      </c>
      <c r="E525" s="6">
        <v>2870</v>
      </c>
      <c r="F525" s="7">
        <v>300</v>
      </c>
    </row>
    <row r="526" spans="2:6" hidden="1" x14ac:dyDescent="0.25">
      <c r="B526" s="9" t="s">
        <v>26</v>
      </c>
      <c r="C526" s="9" t="s">
        <v>14</v>
      </c>
      <c r="D526" s="9" t="s">
        <v>39</v>
      </c>
      <c r="E526" s="10">
        <v>798</v>
      </c>
      <c r="F526" s="11">
        <v>519</v>
      </c>
    </row>
    <row r="527" spans="2:6" hidden="1" x14ac:dyDescent="0.25">
      <c r="B527" s="5" t="s">
        <v>13</v>
      </c>
      <c r="C527" s="5" t="s">
        <v>6</v>
      </c>
      <c r="D527" s="5" t="s">
        <v>41</v>
      </c>
      <c r="E527" s="6">
        <v>2933</v>
      </c>
      <c r="F527" s="7">
        <v>9</v>
      </c>
    </row>
    <row r="528" spans="2:6" hidden="1" x14ac:dyDescent="0.25">
      <c r="B528" s="9" t="s">
        <v>25</v>
      </c>
      <c r="C528" s="9" t="s">
        <v>9</v>
      </c>
      <c r="D528" s="9" t="s">
        <v>12</v>
      </c>
      <c r="E528" s="10">
        <v>2744</v>
      </c>
      <c r="F528" s="11">
        <v>9</v>
      </c>
    </row>
    <row r="529" spans="2:6" x14ac:dyDescent="0.25">
      <c r="B529" s="5" t="s">
        <v>26</v>
      </c>
      <c r="C529" s="5" t="s">
        <v>6</v>
      </c>
      <c r="D529" s="5" t="s">
        <v>28</v>
      </c>
      <c r="E529" s="6">
        <v>9926</v>
      </c>
      <c r="F529" s="7">
        <v>201</v>
      </c>
    </row>
    <row r="530" spans="2:6" hidden="1" x14ac:dyDescent="0.25">
      <c r="B530" s="9" t="s">
        <v>23</v>
      </c>
      <c r="C530" s="9" t="s">
        <v>30</v>
      </c>
      <c r="D530" s="9" t="s">
        <v>18</v>
      </c>
      <c r="E530" s="10">
        <v>1568</v>
      </c>
      <c r="F530" s="11">
        <v>96</v>
      </c>
    </row>
    <row r="531" spans="2:6" x14ac:dyDescent="0.25">
      <c r="B531" s="5" t="s">
        <v>5</v>
      </c>
      <c r="C531" s="5" t="s">
        <v>14</v>
      </c>
      <c r="D531" s="5" t="s">
        <v>19</v>
      </c>
      <c r="E531" s="6">
        <v>9772</v>
      </c>
      <c r="F531" s="7">
        <v>90</v>
      </c>
    </row>
    <row r="532" spans="2:6" hidden="1" x14ac:dyDescent="0.25">
      <c r="B532" s="9" t="s">
        <v>5</v>
      </c>
      <c r="C532" s="9" t="s">
        <v>30</v>
      </c>
      <c r="D532" s="9" t="s">
        <v>42</v>
      </c>
      <c r="E532" s="10">
        <v>6748</v>
      </c>
      <c r="F532" s="11">
        <v>48</v>
      </c>
    </row>
    <row r="533" spans="2:6" hidden="1" x14ac:dyDescent="0.25">
      <c r="B533" s="5" t="s">
        <v>35</v>
      </c>
      <c r="C533" s="5" t="s">
        <v>14</v>
      </c>
      <c r="D533" s="5" t="s">
        <v>39</v>
      </c>
      <c r="E533" s="6">
        <v>1407</v>
      </c>
      <c r="F533" s="7">
        <v>72</v>
      </c>
    </row>
    <row r="534" spans="2:6" hidden="1" x14ac:dyDescent="0.25">
      <c r="B534" s="9" t="s">
        <v>8</v>
      </c>
      <c r="C534" s="9" t="s">
        <v>9</v>
      </c>
      <c r="D534" s="9" t="s">
        <v>32</v>
      </c>
      <c r="E534" s="10">
        <v>2023</v>
      </c>
      <c r="F534" s="11">
        <v>168</v>
      </c>
    </row>
    <row r="535" spans="2:6" hidden="1" x14ac:dyDescent="0.25">
      <c r="B535" s="5" t="s">
        <v>25</v>
      </c>
      <c r="C535" s="5" t="s">
        <v>17</v>
      </c>
      <c r="D535" s="5" t="s">
        <v>42</v>
      </c>
      <c r="E535" s="6">
        <v>5236</v>
      </c>
      <c r="F535" s="7">
        <v>51</v>
      </c>
    </row>
    <row r="536" spans="2:6" hidden="1" x14ac:dyDescent="0.25">
      <c r="B536" s="9" t="s">
        <v>13</v>
      </c>
      <c r="C536" s="9" t="s">
        <v>14</v>
      </c>
      <c r="D536" s="9" t="s">
        <v>36</v>
      </c>
      <c r="E536" s="10">
        <v>1925</v>
      </c>
      <c r="F536" s="11">
        <v>192</v>
      </c>
    </row>
    <row r="537" spans="2:6" hidden="1" x14ac:dyDescent="0.25">
      <c r="B537" s="5" t="s">
        <v>23</v>
      </c>
      <c r="C537" s="5" t="s">
        <v>6</v>
      </c>
      <c r="D537" s="5" t="s">
        <v>24</v>
      </c>
      <c r="E537" s="6">
        <v>6608</v>
      </c>
      <c r="F537" s="7">
        <v>225</v>
      </c>
    </row>
    <row r="538" spans="2:6" hidden="1" x14ac:dyDescent="0.25">
      <c r="B538" s="9" t="s">
        <v>16</v>
      </c>
      <c r="C538" s="9" t="s">
        <v>30</v>
      </c>
      <c r="D538" s="9" t="s">
        <v>42</v>
      </c>
      <c r="E538" s="10">
        <v>8008</v>
      </c>
      <c r="F538" s="11">
        <v>456</v>
      </c>
    </row>
    <row r="539" spans="2:6" hidden="1" x14ac:dyDescent="0.25">
      <c r="B539" s="5" t="s">
        <v>35</v>
      </c>
      <c r="C539" s="5" t="s">
        <v>30</v>
      </c>
      <c r="D539" s="5" t="s">
        <v>18</v>
      </c>
      <c r="E539" s="6">
        <v>1428</v>
      </c>
      <c r="F539" s="7">
        <v>93</v>
      </c>
    </row>
    <row r="540" spans="2:6" hidden="1" x14ac:dyDescent="0.25">
      <c r="B540" s="9" t="s">
        <v>16</v>
      </c>
      <c r="C540" s="9" t="s">
        <v>30</v>
      </c>
      <c r="D540" s="9" t="s">
        <v>12</v>
      </c>
      <c r="E540" s="10">
        <v>525</v>
      </c>
      <c r="F540" s="11">
        <v>48</v>
      </c>
    </row>
    <row r="541" spans="2:6" hidden="1" x14ac:dyDescent="0.25">
      <c r="B541" s="5" t="s">
        <v>16</v>
      </c>
      <c r="C541" s="5" t="s">
        <v>6</v>
      </c>
      <c r="D541" s="5" t="s">
        <v>15</v>
      </c>
      <c r="E541" s="6">
        <v>1505</v>
      </c>
      <c r="F541" s="7">
        <v>102</v>
      </c>
    </row>
    <row r="542" spans="2:6" hidden="1" x14ac:dyDescent="0.25">
      <c r="B542" s="9" t="s">
        <v>23</v>
      </c>
      <c r="C542" s="9" t="s">
        <v>9</v>
      </c>
      <c r="D542" s="9" t="s">
        <v>7</v>
      </c>
      <c r="E542" s="10">
        <v>6755</v>
      </c>
      <c r="F542" s="11">
        <v>252</v>
      </c>
    </row>
    <row r="543" spans="2:6" x14ac:dyDescent="0.25">
      <c r="B543" s="5" t="s">
        <v>8</v>
      </c>
      <c r="C543" s="5" t="s">
        <v>6</v>
      </c>
      <c r="D543" s="5" t="s">
        <v>37</v>
      </c>
      <c r="E543" s="6">
        <v>9709</v>
      </c>
      <c r="F543" s="7">
        <v>30</v>
      </c>
    </row>
    <row r="544" spans="2:6" hidden="1" x14ac:dyDescent="0.25">
      <c r="B544" s="9" t="s">
        <v>5</v>
      </c>
      <c r="C544" s="9" t="s">
        <v>20</v>
      </c>
      <c r="D544" s="9" t="s">
        <v>18</v>
      </c>
      <c r="E544" s="10">
        <v>2541</v>
      </c>
      <c r="F544" s="11">
        <v>90</v>
      </c>
    </row>
    <row r="545" spans="2:6" hidden="1" x14ac:dyDescent="0.25">
      <c r="B545" s="5" t="s">
        <v>13</v>
      </c>
      <c r="C545" s="5" t="s">
        <v>6</v>
      </c>
      <c r="D545" s="5" t="s">
        <v>7</v>
      </c>
      <c r="E545" s="6">
        <v>1526</v>
      </c>
      <c r="F545" s="7">
        <v>240</v>
      </c>
    </row>
    <row r="546" spans="2:6" hidden="1" x14ac:dyDescent="0.25">
      <c r="B546" s="9" t="s">
        <v>5</v>
      </c>
      <c r="C546" s="9" t="s">
        <v>20</v>
      </c>
      <c r="D546" s="9" t="s">
        <v>12</v>
      </c>
      <c r="E546" s="10">
        <v>6125</v>
      </c>
      <c r="F546" s="11">
        <v>102</v>
      </c>
    </row>
    <row r="547" spans="2:6" hidden="1" x14ac:dyDescent="0.25">
      <c r="B547" s="5" t="s">
        <v>13</v>
      </c>
      <c r="C547" s="5" t="s">
        <v>9</v>
      </c>
      <c r="D547" s="5" t="s">
        <v>39</v>
      </c>
      <c r="E547" s="6">
        <v>847</v>
      </c>
      <c r="F547" s="7">
        <v>129</v>
      </c>
    </row>
    <row r="548" spans="2:6" hidden="1" x14ac:dyDescent="0.25">
      <c r="B548" s="9" t="s">
        <v>8</v>
      </c>
      <c r="C548" s="9" t="s">
        <v>9</v>
      </c>
      <c r="D548" s="9" t="s">
        <v>39</v>
      </c>
      <c r="E548" s="10">
        <v>4753</v>
      </c>
      <c r="F548" s="11">
        <v>300</v>
      </c>
    </row>
    <row r="549" spans="2:6" hidden="1" x14ac:dyDescent="0.25">
      <c r="B549" s="5" t="s">
        <v>16</v>
      </c>
      <c r="C549" s="5" t="s">
        <v>20</v>
      </c>
      <c r="D549" s="5" t="s">
        <v>19</v>
      </c>
      <c r="E549" s="6">
        <v>959</v>
      </c>
      <c r="F549" s="7">
        <v>135</v>
      </c>
    </row>
    <row r="550" spans="2:6" hidden="1" x14ac:dyDescent="0.25">
      <c r="B550" s="9" t="s">
        <v>23</v>
      </c>
      <c r="C550" s="9" t="s">
        <v>9</v>
      </c>
      <c r="D550" s="9" t="s">
        <v>38</v>
      </c>
      <c r="E550" s="10">
        <v>2793</v>
      </c>
      <c r="F550" s="11">
        <v>114</v>
      </c>
    </row>
    <row r="551" spans="2:6" hidden="1" x14ac:dyDescent="0.25">
      <c r="B551" s="5" t="s">
        <v>23</v>
      </c>
      <c r="C551" s="5" t="s">
        <v>9</v>
      </c>
      <c r="D551" s="5" t="s">
        <v>24</v>
      </c>
      <c r="E551" s="6">
        <v>4606</v>
      </c>
      <c r="F551" s="7">
        <v>63</v>
      </c>
    </row>
    <row r="552" spans="2:6" hidden="1" x14ac:dyDescent="0.25">
      <c r="B552" s="9" t="s">
        <v>23</v>
      </c>
      <c r="C552" s="9" t="s">
        <v>14</v>
      </c>
      <c r="D552" s="9" t="s">
        <v>32</v>
      </c>
      <c r="E552" s="10">
        <v>5551</v>
      </c>
      <c r="F552" s="11">
        <v>252</v>
      </c>
    </row>
    <row r="553" spans="2:6" hidden="1" x14ac:dyDescent="0.25">
      <c r="B553" s="5" t="s">
        <v>35</v>
      </c>
      <c r="C553" s="5" t="s">
        <v>14</v>
      </c>
      <c r="D553" s="5" t="s">
        <v>10</v>
      </c>
      <c r="E553" s="6">
        <v>6657</v>
      </c>
      <c r="F553" s="7">
        <v>303</v>
      </c>
    </row>
    <row r="554" spans="2:6" hidden="1" x14ac:dyDescent="0.25">
      <c r="B554" s="9" t="s">
        <v>23</v>
      </c>
      <c r="C554" s="9" t="s">
        <v>17</v>
      </c>
      <c r="D554" s="9" t="s">
        <v>28</v>
      </c>
      <c r="E554" s="10">
        <v>4438</v>
      </c>
      <c r="F554" s="11">
        <v>246</v>
      </c>
    </row>
    <row r="555" spans="2:6" hidden="1" x14ac:dyDescent="0.25">
      <c r="B555" s="5" t="s">
        <v>8</v>
      </c>
      <c r="C555" s="5" t="s">
        <v>20</v>
      </c>
      <c r="D555" s="5" t="s">
        <v>22</v>
      </c>
      <c r="E555" s="6">
        <v>168</v>
      </c>
      <c r="F555" s="7">
        <v>84</v>
      </c>
    </row>
    <row r="556" spans="2:6" hidden="1" x14ac:dyDescent="0.25">
      <c r="B556" s="9" t="s">
        <v>23</v>
      </c>
      <c r="C556" s="9" t="s">
        <v>30</v>
      </c>
      <c r="D556" s="9" t="s">
        <v>28</v>
      </c>
      <c r="E556" s="10">
        <v>7777</v>
      </c>
      <c r="F556" s="11">
        <v>39</v>
      </c>
    </row>
    <row r="557" spans="2:6" hidden="1" x14ac:dyDescent="0.25">
      <c r="B557" s="5" t="s">
        <v>25</v>
      </c>
      <c r="C557" s="5" t="s">
        <v>14</v>
      </c>
      <c r="D557" s="5" t="s">
        <v>28</v>
      </c>
      <c r="E557" s="6">
        <v>3339</v>
      </c>
      <c r="F557" s="7">
        <v>348</v>
      </c>
    </row>
    <row r="558" spans="2:6" hidden="1" x14ac:dyDescent="0.25">
      <c r="B558" s="9" t="s">
        <v>23</v>
      </c>
      <c r="C558" s="9" t="s">
        <v>6</v>
      </c>
      <c r="D558" s="9" t="s">
        <v>19</v>
      </c>
      <c r="E558" s="10">
        <v>6391</v>
      </c>
      <c r="F558" s="11">
        <v>48</v>
      </c>
    </row>
    <row r="559" spans="2:6" hidden="1" x14ac:dyDescent="0.25">
      <c r="B559" s="5" t="s">
        <v>25</v>
      </c>
      <c r="C559" s="5" t="s">
        <v>6</v>
      </c>
      <c r="D559" s="5" t="s">
        <v>22</v>
      </c>
      <c r="E559" s="6">
        <v>518</v>
      </c>
      <c r="F559" s="7">
        <v>75</v>
      </c>
    </row>
    <row r="560" spans="2:6" hidden="1" x14ac:dyDescent="0.25">
      <c r="B560" s="9" t="s">
        <v>23</v>
      </c>
      <c r="C560" s="9" t="s">
        <v>20</v>
      </c>
      <c r="D560" s="9" t="s">
        <v>40</v>
      </c>
      <c r="E560" s="10">
        <v>5677</v>
      </c>
      <c r="F560" s="11">
        <v>258</v>
      </c>
    </row>
    <row r="561" spans="2:6" hidden="1" x14ac:dyDescent="0.25">
      <c r="B561" s="5" t="s">
        <v>16</v>
      </c>
      <c r="C561" s="5" t="s">
        <v>17</v>
      </c>
      <c r="D561" s="5" t="s">
        <v>28</v>
      </c>
      <c r="E561" s="6">
        <v>6048</v>
      </c>
      <c r="F561" s="7">
        <v>27</v>
      </c>
    </row>
    <row r="562" spans="2:6" hidden="1" x14ac:dyDescent="0.25">
      <c r="B562" s="9" t="s">
        <v>8</v>
      </c>
      <c r="C562" s="9" t="s">
        <v>20</v>
      </c>
      <c r="D562" s="9" t="s">
        <v>10</v>
      </c>
      <c r="E562" s="10">
        <v>3752</v>
      </c>
      <c r="F562" s="11">
        <v>213</v>
      </c>
    </row>
    <row r="563" spans="2:6" hidden="1" x14ac:dyDescent="0.25">
      <c r="B563" s="5" t="s">
        <v>25</v>
      </c>
      <c r="C563" s="5" t="s">
        <v>9</v>
      </c>
      <c r="D563" s="5" t="s">
        <v>32</v>
      </c>
      <c r="E563" s="6">
        <v>4480</v>
      </c>
      <c r="F563" s="7">
        <v>357</v>
      </c>
    </row>
    <row r="564" spans="2:6" hidden="1" x14ac:dyDescent="0.25">
      <c r="B564" s="9" t="s">
        <v>11</v>
      </c>
      <c r="C564" s="9" t="s">
        <v>6</v>
      </c>
      <c r="D564" s="9" t="s">
        <v>12</v>
      </c>
      <c r="E564" s="10">
        <v>259</v>
      </c>
      <c r="F564" s="11">
        <v>207</v>
      </c>
    </row>
    <row r="565" spans="2:6" hidden="1" x14ac:dyDescent="0.25">
      <c r="B565" s="5" t="s">
        <v>8</v>
      </c>
      <c r="C565" s="5" t="s">
        <v>6</v>
      </c>
      <c r="D565" s="5" t="s">
        <v>7</v>
      </c>
      <c r="E565" s="6">
        <v>42</v>
      </c>
      <c r="F565" s="7">
        <v>150</v>
      </c>
    </row>
    <row r="566" spans="2:6" hidden="1" x14ac:dyDescent="0.25">
      <c r="B566" s="9" t="s">
        <v>13</v>
      </c>
      <c r="C566" s="9" t="s">
        <v>14</v>
      </c>
      <c r="D566" s="9" t="s">
        <v>42</v>
      </c>
      <c r="E566" s="10">
        <v>98</v>
      </c>
      <c r="F566" s="11">
        <v>204</v>
      </c>
    </row>
    <row r="567" spans="2:6" hidden="1" x14ac:dyDescent="0.25">
      <c r="B567" s="5" t="s">
        <v>23</v>
      </c>
      <c r="C567" s="5" t="s">
        <v>9</v>
      </c>
      <c r="D567" s="5" t="s">
        <v>39</v>
      </c>
      <c r="E567" s="6">
        <v>2478</v>
      </c>
      <c r="F567" s="7">
        <v>21</v>
      </c>
    </row>
    <row r="568" spans="2:6" hidden="1" x14ac:dyDescent="0.25">
      <c r="B568" s="9" t="s">
        <v>13</v>
      </c>
      <c r="C568" s="9" t="s">
        <v>30</v>
      </c>
      <c r="D568" s="9" t="s">
        <v>19</v>
      </c>
      <c r="E568" s="10">
        <v>7847</v>
      </c>
      <c r="F568" s="11">
        <v>174</v>
      </c>
    </row>
    <row r="569" spans="2:6" x14ac:dyDescent="0.25">
      <c r="B569" s="9" t="s">
        <v>13</v>
      </c>
      <c r="C569" s="9" t="s">
        <v>14</v>
      </c>
      <c r="D569" s="9" t="s">
        <v>15</v>
      </c>
      <c r="E569" s="10">
        <v>9632</v>
      </c>
      <c r="F569" s="11">
        <v>288</v>
      </c>
    </row>
    <row r="570" spans="2:6" hidden="1" x14ac:dyDescent="0.25">
      <c r="B570" s="9" t="s">
        <v>8</v>
      </c>
      <c r="C570" s="9" t="s">
        <v>20</v>
      </c>
      <c r="D570" s="9" t="s">
        <v>31</v>
      </c>
      <c r="E570" s="10">
        <v>819</v>
      </c>
      <c r="F570" s="11">
        <v>510</v>
      </c>
    </row>
    <row r="571" spans="2:6" hidden="1" x14ac:dyDescent="0.25">
      <c r="B571" s="5" t="s">
        <v>16</v>
      </c>
      <c r="C571" s="5" t="s">
        <v>17</v>
      </c>
      <c r="D571" s="5" t="s">
        <v>32</v>
      </c>
      <c r="E571" s="6">
        <v>3052</v>
      </c>
      <c r="F571" s="7">
        <v>378</v>
      </c>
    </row>
    <row r="572" spans="2:6" hidden="1" x14ac:dyDescent="0.25">
      <c r="B572" s="9" t="s">
        <v>11</v>
      </c>
      <c r="C572" s="9" t="s">
        <v>30</v>
      </c>
      <c r="D572" s="9" t="s">
        <v>41</v>
      </c>
      <c r="E572" s="10">
        <v>6832</v>
      </c>
      <c r="F572" s="11">
        <v>27</v>
      </c>
    </row>
    <row r="573" spans="2:6" hidden="1" x14ac:dyDescent="0.25">
      <c r="B573" s="5" t="s">
        <v>26</v>
      </c>
      <c r="C573" s="5" t="s">
        <v>17</v>
      </c>
      <c r="D573" s="5" t="s">
        <v>29</v>
      </c>
      <c r="E573" s="6">
        <v>2016</v>
      </c>
      <c r="F573" s="7">
        <v>117</v>
      </c>
    </row>
    <row r="574" spans="2:6" hidden="1" x14ac:dyDescent="0.25">
      <c r="B574" s="9" t="s">
        <v>16</v>
      </c>
      <c r="C574" s="9" t="s">
        <v>20</v>
      </c>
      <c r="D574" s="9" t="s">
        <v>41</v>
      </c>
      <c r="E574" s="10">
        <v>7322</v>
      </c>
      <c r="F574" s="11">
        <v>36</v>
      </c>
    </row>
    <row r="575" spans="2:6" hidden="1" x14ac:dyDescent="0.25">
      <c r="B575" s="5" t="s">
        <v>8</v>
      </c>
      <c r="C575" s="5" t="s">
        <v>9</v>
      </c>
      <c r="D575" s="5" t="s">
        <v>19</v>
      </c>
      <c r="E575" s="6">
        <v>357</v>
      </c>
      <c r="F575" s="7">
        <v>126</v>
      </c>
    </row>
    <row r="576" spans="2:6" hidden="1" x14ac:dyDescent="0.25">
      <c r="B576" s="9" t="s">
        <v>11</v>
      </c>
      <c r="C576" s="9" t="s">
        <v>17</v>
      </c>
      <c r="D576" s="9" t="s">
        <v>18</v>
      </c>
      <c r="E576" s="10">
        <v>3192</v>
      </c>
      <c r="F576" s="11">
        <v>72</v>
      </c>
    </row>
    <row r="577" spans="2:6" hidden="1" x14ac:dyDescent="0.25">
      <c r="B577" s="5" t="s">
        <v>23</v>
      </c>
      <c r="C577" s="5" t="s">
        <v>14</v>
      </c>
      <c r="D577" s="5" t="s">
        <v>22</v>
      </c>
      <c r="E577" s="6">
        <v>8435</v>
      </c>
      <c r="F577" s="7">
        <v>42</v>
      </c>
    </row>
    <row r="578" spans="2:6" hidden="1" x14ac:dyDescent="0.25">
      <c r="B578" s="9" t="s">
        <v>5</v>
      </c>
      <c r="C578" s="9" t="s">
        <v>17</v>
      </c>
      <c r="D578" s="9" t="s">
        <v>32</v>
      </c>
      <c r="E578" s="10">
        <v>0</v>
      </c>
      <c r="F578" s="11">
        <v>135</v>
      </c>
    </row>
    <row r="579" spans="2:6" hidden="1" x14ac:dyDescent="0.25">
      <c r="B579" s="5" t="s">
        <v>23</v>
      </c>
      <c r="C579" s="5" t="s">
        <v>30</v>
      </c>
      <c r="D579" s="5" t="s">
        <v>38</v>
      </c>
      <c r="E579" s="6">
        <v>8862</v>
      </c>
      <c r="F579" s="7">
        <v>189</v>
      </c>
    </row>
    <row r="580" spans="2:6" hidden="1" x14ac:dyDescent="0.25">
      <c r="B580" s="9" t="s">
        <v>16</v>
      </c>
      <c r="C580" s="9" t="s">
        <v>6</v>
      </c>
      <c r="D580" s="9" t="s">
        <v>40</v>
      </c>
      <c r="E580" s="10">
        <v>3556</v>
      </c>
      <c r="F580" s="11">
        <v>459</v>
      </c>
    </row>
    <row r="581" spans="2:6" hidden="1" x14ac:dyDescent="0.25">
      <c r="B581" s="5" t="s">
        <v>25</v>
      </c>
      <c r="C581" s="5" t="s">
        <v>30</v>
      </c>
      <c r="D581" s="5" t="s">
        <v>37</v>
      </c>
      <c r="E581" s="6">
        <v>7280</v>
      </c>
      <c r="F581" s="7">
        <v>201</v>
      </c>
    </row>
    <row r="582" spans="2:6" hidden="1" x14ac:dyDescent="0.25">
      <c r="B582" s="9" t="s">
        <v>16</v>
      </c>
      <c r="C582" s="9" t="s">
        <v>30</v>
      </c>
      <c r="D582" s="9" t="s">
        <v>7</v>
      </c>
      <c r="E582" s="10">
        <v>3402</v>
      </c>
      <c r="F582" s="11">
        <v>366</v>
      </c>
    </row>
    <row r="583" spans="2:6" hidden="1" x14ac:dyDescent="0.25">
      <c r="B583" s="5" t="s">
        <v>27</v>
      </c>
      <c r="C583" s="5" t="s">
        <v>6</v>
      </c>
      <c r="D583" s="5" t="s">
        <v>32</v>
      </c>
      <c r="E583" s="6">
        <v>4592</v>
      </c>
      <c r="F583" s="7">
        <v>324</v>
      </c>
    </row>
    <row r="584" spans="2:6" hidden="1" x14ac:dyDescent="0.25">
      <c r="B584" s="9" t="s">
        <v>11</v>
      </c>
      <c r="C584" s="9" t="s">
        <v>9</v>
      </c>
      <c r="D584" s="9" t="s">
        <v>37</v>
      </c>
      <c r="E584" s="10">
        <v>7833</v>
      </c>
      <c r="F584" s="11">
        <v>243</v>
      </c>
    </row>
    <row r="585" spans="2:6" hidden="1" x14ac:dyDescent="0.25">
      <c r="B585" s="5" t="s">
        <v>26</v>
      </c>
      <c r="C585" s="5" t="s">
        <v>17</v>
      </c>
      <c r="D585" s="5" t="s">
        <v>41</v>
      </c>
      <c r="E585" s="6">
        <v>7651</v>
      </c>
      <c r="F585" s="7">
        <v>213</v>
      </c>
    </row>
    <row r="586" spans="2:6" hidden="1" x14ac:dyDescent="0.25">
      <c r="B586" s="9" t="s">
        <v>5</v>
      </c>
      <c r="C586" s="9" t="s">
        <v>9</v>
      </c>
      <c r="D586" s="9" t="s">
        <v>7</v>
      </c>
      <c r="E586" s="10">
        <v>2275</v>
      </c>
      <c r="F586" s="11">
        <v>447</v>
      </c>
    </row>
    <row r="587" spans="2:6" hidden="1" x14ac:dyDescent="0.25">
      <c r="B587" s="5" t="s">
        <v>5</v>
      </c>
      <c r="C587" s="5" t="s">
        <v>20</v>
      </c>
      <c r="D587" s="5" t="s">
        <v>31</v>
      </c>
      <c r="E587" s="6">
        <v>5670</v>
      </c>
      <c r="F587" s="7">
        <v>297</v>
      </c>
    </row>
    <row r="588" spans="2:6" hidden="1" x14ac:dyDescent="0.25">
      <c r="B588" s="9" t="s">
        <v>23</v>
      </c>
      <c r="C588" s="9" t="s">
        <v>9</v>
      </c>
      <c r="D588" s="9" t="s">
        <v>29</v>
      </c>
      <c r="E588" s="10">
        <v>2135</v>
      </c>
      <c r="F588" s="11">
        <v>27</v>
      </c>
    </row>
    <row r="589" spans="2:6" hidden="1" x14ac:dyDescent="0.25">
      <c r="B589" s="5" t="s">
        <v>5</v>
      </c>
      <c r="C589" s="5" t="s">
        <v>30</v>
      </c>
      <c r="D589" s="5" t="s">
        <v>34</v>
      </c>
      <c r="E589" s="6">
        <v>2779</v>
      </c>
      <c r="F589" s="7">
        <v>75</v>
      </c>
    </row>
    <row r="590" spans="2:6" x14ac:dyDescent="0.25">
      <c r="B590" s="9" t="s">
        <v>26</v>
      </c>
      <c r="C590" s="9" t="s">
        <v>17</v>
      </c>
      <c r="D590" s="9" t="s">
        <v>33</v>
      </c>
      <c r="E590" s="10">
        <v>9443</v>
      </c>
      <c r="F590" s="11">
        <v>162</v>
      </c>
    </row>
    <row r="591" spans="2:6" hidden="1" x14ac:dyDescent="0.25">
      <c r="B591" s="5" t="s">
        <v>23</v>
      </c>
      <c r="C591" s="5" t="s">
        <v>14</v>
      </c>
      <c r="D591" s="5" t="s">
        <v>15</v>
      </c>
      <c r="E591" s="6">
        <v>2646</v>
      </c>
      <c r="F591" s="7">
        <v>177</v>
      </c>
    </row>
    <row r="592" spans="2:6" hidden="1" x14ac:dyDescent="0.25">
      <c r="B592" s="9" t="s">
        <v>5</v>
      </c>
      <c r="C592" s="9" t="s">
        <v>30</v>
      </c>
      <c r="D592" s="9" t="s">
        <v>19</v>
      </c>
      <c r="E592" s="10">
        <v>3794</v>
      </c>
      <c r="F592" s="11">
        <v>159</v>
      </c>
    </row>
    <row r="593" spans="2:6" hidden="1" x14ac:dyDescent="0.25">
      <c r="B593" s="5" t="s">
        <v>27</v>
      </c>
      <c r="C593" s="5" t="s">
        <v>9</v>
      </c>
      <c r="D593" s="5" t="s">
        <v>19</v>
      </c>
      <c r="E593" s="6">
        <v>819</v>
      </c>
      <c r="F593" s="7">
        <v>306</v>
      </c>
    </row>
    <row r="594" spans="2:6" hidden="1" x14ac:dyDescent="0.25">
      <c r="B594" s="9" t="s">
        <v>27</v>
      </c>
      <c r="C594" s="9" t="s">
        <v>30</v>
      </c>
      <c r="D594" s="9" t="s">
        <v>33</v>
      </c>
      <c r="E594" s="10">
        <v>2583</v>
      </c>
      <c r="F594" s="11">
        <v>18</v>
      </c>
    </row>
    <row r="595" spans="2:6" hidden="1" x14ac:dyDescent="0.25">
      <c r="B595" s="5" t="s">
        <v>23</v>
      </c>
      <c r="C595" s="5" t="s">
        <v>9</v>
      </c>
      <c r="D595" s="5" t="s">
        <v>36</v>
      </c>
      <c r="E595" s="6">
        <v>4585</v>
      </c>
      <c r="F595" s="7">
        <v>240</v>
      </c>
    </row>
    <row r="596" spans="2:6" hidden="1" x14ac:dyDescent="0.25">
      <c r="B596" s="9" t="s">
        <v>25</v>
      </c>
      <c r="C596" s="9" t="s">
        <v>30</v>
      </c>
      <c r="D596" s="9" t="s">
        <v>19</v>
      </c>
      <c r="E596" s="10">
        <v>1652</v>
      </c>
      <c r="F596" s="11">
        <v>93</v>
      </c>
    </row>
    <row r="597" spans="2:6" hidden="1" x14ac:dyDescent="0.25">
      <c r="B597" s="5" t="s">
        <v>35</v>
      </c>
      <c r="C597" s="5" t="s">
        <v>30</v>
      </c>
      <c r="D597" s="5" t="s">
        <v>42</v>
      </c>
      <c r="E597" s="6">
        <v>4991</v>
      </c>
      <c r="F597" s="7">
        <v>9</v>
      </c>
    </row>
    <row r="598" spans="2:6" hidden="1" x14ac:dyDescent="0.25">
      <c r="B598" s="9" t="s">
        <v>8</v>
      </c>
      <c r="C598" s="9" t="s">
        <v>30</v>
      </c>
      <c r="D598" s="9" t="s">
        <v>29</v>
      </c>
      <c r="E598" s="10">
        <v>2009</v>
      </c>
      <c r="F598" s="11">
        <v>219</v>
      </c>
    </row>
    <row r="599" spans="2:6" hidden="1" x14ac:dyDescent="0.25">
      <c r="B599" s="5" t="s">
        <v>26</v>
      </c>
      <c r="C599" s="5" t="s">
        <v>17</v>
      </c>
      <c r="D599" s="5" t="s">
        <v>22</v>
      </c>
      <c r="E599" s="6">
        <v>1568</v>
      </c>
      <c r="F599" s="7">
        <v>141</v>
      </c>
    </row>
    <row r="600" spans="2:6" hidden="1" x14ac:dyDescent="0.25">
      <c r="B600" s="9" t="s">
        <v>13</v>
      </c>
      <c r="C600" s="9" t="s">
        <v>6</v>
      </c>
      <c r="D600" s="9" t="s">
        <v>33</v>
      </c>
      <c r="E600" s="10">
        <v>3388</v>
      </c>
      <c r="F600" s="11">
        <v>123</v>
      </c>
    </row>
    <row r="601" spans="2:6" hidden="1" x14ac:dyDescent="0.25">
      <c r="B601" s="5" t="s">
        <v>5</v>
      </c>
      <c r="C601" s="5" t="s">
        <v>20</v>
      </c>
      <c r="D601" s="5" t="s">
        <v>38</v>
      </c>
      <c r="E601" s="6">
        <v>623</v>
      </c>
      <c r="F601" s="7">
        <v>51</v>
      </c>
    </row>
    <row r="602" spans="2:6" x14ac:dyDescent="0.25">
      <c r="B602" s="9" t="s">
        <v>27</v>
      </c>
      <c r="C602" s="9" t="s">
        <v>14</v>
      </c>
      <c r="D602" s="9" t="s">
        <v>29</v>
      </c>
      <c r="E602" s="10">
        <v>9198</v>
      </c>
      <c r="F602" s="11">
        <v>36</v>
      </c>
    </row>
    <row r="603" spans="2:6" hidden="1" x14ac:dyDescent="0.25">
      <c r="B603" s="5" t="s">
        <v>8</v>
      </c>
      <c r="C603" s="5" t="s">
        <v>17</v>
      </c>
      <c r="D603" s="5" t="s">
        <v>42</v>
      </c>
      <c r="E603" s="6">
        <v>1561</v>
      </c>
      <c r="F603" s="7">
        <v>27</v>
      </c>
    </row>
    <row r="604" spans="2:6" x14ac:dyDescent="0.25">
      <c r="B604" s="5" t="s">
        <v>8</v>
      </c>
      <c r="C604" s="5" t="s">
        <v>17</v>
      </c>
      <c r="D604" s="5" t="s">
        <v>21</v>
      </c>
      <c r="E604" s="6">
        <v>8890</v>
      </c>
      <c r="F604" s="7">
        <v>210</v>
      </c>
    </row>
    <row r="605" spans="2:6" hidden="1" x14ac:dyDescent="0.25">
      <c r="B605" s="5" t="s">
        <v>16</v>
      </c>
      <c r="C605" s="5" t="s">
        <v>20</v>
      </c>
      <c r="D605" s="5" t="s">
        <v>31</v>
      </c>
      <c r="E605" s="6">
        <v>2317</v>
      </c>
      <c r="F605" s="7">
        <v>123</v>
      </c>
    </row>
    <row r="606" spans="2:6" hidden="1" x14ac:dyDescent="0.25">
      <c r="B606" s="9" t="s">
        <v>35</v>
      </c>
      <c r="C606" s="9" t="s">
        <v>6</v>
      </c>
      <c r="D606" s="9" t="s">
        <v>40</v>
      </c>
      <c r="E606" s="10">
        <v>3059</v>
      </c>
      <c r="F606" s="11">
        <v>27</v>
      </c>
    </row>
    <row r="607" spans="2:6" hidden="1" x14ac:dyDescent="0.25">
      <c r="B607" s="5" t="s">
        <v>13</v>
      </c>
      <c r="C607" s="5" t="s">
        <v>6</v>
      </c>
      <c r="D607" s="5" t="s">
        <v>42</v>
      </c>
      <c r="E607" s="6">
        <v>2324</v>
      </c>
      <c r="F607" s="7">
        <v>177</v>
      </c>
    </row>
    <row r="608" spans="2:6" hidden="1" x14ac:dyDescent="0.25">
      <c r="B608" s="9" t="s">
        <v>27</v>
      </c>
      <c r="C608" s="9" t="s">
        <v>17</v>
      </c>
      <c r="D608" s="9" t="s">
        <v>42</v>
      </c>
      <c r="E608" s="10">
        <v>4956</v>
      </c>
      <c r="F608" s="11">
        <v>171</v>
      </c>
    </row>
    <row r="609" spans="2:6" hidden="1" x14ac:dyDescent="0.25">
      <c r="B609" s="5" t="s">
        <v>35</v>
      </c>
      <c r="C609" s="5" t="s">
        <v>30</v>
      </c>
      <c r="D609" s="5" t="s">
        <v>36</v>
      </c>
      <c r="E609" s="6">
        <v>5355</v>
      </c>
      <c r="F609" s="7">
        <v>204</v>
      </c>
    </row>
    <row r="610" spans="2:6" hidden="1" x14ac:dyDescent="0.25">
      <c r="B610" s="9" t="s">
        <v>27</v>
      </c>
      <c r="C610" s="9" t="s">
        <v>30</v>
      </c>
      <c r="D610" s="9" t="s">
        <v>24</v>
      </c>
      <c r="E610" s="10">
        <v>7259</v>
      </c>
      <c r="F610" s="11">
        <v>276</v>
      </c>
    </row>
    <row r="611" spans="2:6" hidden="1" x14ac:dyDescent="0.25">
      <c r="B611" s="5" t="s">
        <v>8</v>
      </c>
      <c r="C611" s="5" t="s">
        <v>6</v>
      </c>
      <c r="D611" s="5" t="s">
        <v>42</v>
      </c>
      <c r="E611" s="6">
        <v>6279</v>
      </c>
      <c r="F611" s="7">
        <v>45</v>
      </c>
    </row>
    <row r="612" spans="2:6" hidden="1" x14ac:dyDescent="0.25">
      <c r="B612" s="9" t="s">
        <v>5</v>
      </c>
      <c r="C612" s="9" t="s">
        <v>20</v>
      </c>
      <c r="D612" s="9" t="s">
        <v>32</v>
      </c>
      <c r="E612" s="10">
        <v>2541</v>
      </c>
      <c r="F612" s="11">
        <v>45</v>
      </c>
    </row>
    <row r="613" spans="2:6" hidden="1" x14ac:dyDescent="0.25">
      <c r="B613" s="5" t="s">
        <v>16</v>
      </c>
      <c r="C613" s="5" t="s">
        <v>9</v>
      </c>
      <c r="D613" s="5" t="s">
        <v>39</v>
      </c>
      <c r="E613" s="6">
        <v>3864</v>
      </c>
      <c r="F613" s="7">
        <v>177</v>
      </c>
    </row>
    <row r="614" spans="2:6" hidden="1" x14ac:dyDescent="0.25">
      <c r="B614" s="9" t="s">
        <v>25</v>
      </c>
      <c r="C614" s="9" t="s">
        <v>14</v>
      </c>
      <c r="D614" s="9" t="s">
        <v>31</v>
      </c>
      <c r="E614" s="10">
        <v>6146</v>
      </c>
      <c r="F614" s="11">
        <v>63</v>
      </c>
    </row>
    <row r="615" spans="2:6" hidden="1" x14ac:dyDescent="0.25">
      <c r="B615" s="5" t="s">
        <v>11</v>
      </c>
      <c r="C615" s="5" t="s">
        <v>17</v>
      </c>
      <c r="D615" s="5" t="s">
        <v>15</v>
      </c>
      <c r="E615" s="6">
        <v>2639</v>
      </c>
      <c r="F615" s="7">
        <v>204</v>
      </c>
    </row>
    <row r="616" spans="2:6" hidden="1" x14ac:dyDescent="0.25">
      <c r="B616" s="9" t="s">
        <v>8</v>
      </c>
      <c r="C616" s="9" t="s">
        <v>6</v>
      </c>
      <c r="D616" s="9" t="s">
        <v>22</v>
      </c>
      <c r="E616" s="10">
        <v>1890</v>
      </c>
      <c r="F616" s="11">
        <v>195</v>
      </c>
    </row>
    <row r="617" spans="2:6" hidden="1" x14ac:dyDescent="0.25">
      <c r="B617" s="5" t="s">
        <v>23</v>
      </c>
      <c r="C617" s="5" t="s">
        <v>30</v>
      </c>
      <c r="D617" s="5" t="s">
        <v>24</v>
      </c>
      <c r="E617" s="6">
        <v>1932</v>
      </c>
      <c r="F617" s="7">
        <v>369</v>
      </c>
    </row>
    <row r="618" spans="2:6" hidden="1" x14ac:dyDescent="0.25">
      <c r="B618" s="9" t="s">
        <v>27</v>
      </c>
      <c r="C618" s="9" t="s">
        <v>30</v>
      </c>
      <c r="D618" s="9" t="s">
        <v>18</v>
      </c>
      <c r="E618" s="10">
        <v>6300</v>
      </c>
      <c r="F618" s="11">
        <v>42</v>
      </c>
    </row>
    <row r="619" spans="2:6" hidden="1" x14ac:dyDescent="0.25">
      <c r="B619" s="5" t="s">
        <v>16</v>
      </c>
      <c r="C619" s="5" t="s">
        <v>6</v>
      </c>
      <c r="D619" s="5" t="s">
        <v>7</v>
      </c>
      <c r="E619" s="6">
        <v>560</v>
      </c>
      <c r="F619" s="7">
        <v>81</v>
      </c>
    </row>
    <row r="620" spans="2:6" hidden="1" x14ac:dyDescent="0.25">
      <c r="B620" s="9" t="s">
        <v>11</v>
      </c>
      <c r="C620" s="9" t="s">
        <v>6</v>
      </c>
      <c r="D620" s="9" t="s">
        <v>42</v>
      </c>
      <c r="E620" s="10">
        <v>2856</v>
      </c>
      <c r="F620" s="11">
        <v>246</v>
      </c>
    </row>
    <row r="621" spans="2:6" hidden="1" x14ac:dyDescent="0.25">
      <c r="B621" s="5" t="s">
        <v>11</v>
      </c>
      <c r="C621" s="5" t="s">
        <v>30</v>
      </c>
      <c r="D621" s="5" t="s">
        <v>28</v>
      </c>
      <c r="E621" s="6">
        <v>707</v>
      </c>
      <c r="F621" s="7">
        <v>174</v>
      </c>
    </row>
    <row r="622" spans="2:6" hidden="1" x14ac:dyDescent="0.25">
      <c r="B622" s="9" t="s">
        <v>8</v>
      </c>
      <c r="C622" s="9" t="s">
        <v>9</v>
      </c>
      <c r="D622" s="9" t="s">
        <v>7</v>
      </c>
      <c r="E622" s="10">
        <v>3598</v>
      </c>
      <c r="F622" s="11">
        <v>81</v>
      </c>
    </row>
    <row r="623" spans="2:6" hidden="1" x14ac:dyDescent="0.25">
      <c r="B623" s="5" t="s">
        <v>5</v>
      </c>
      <c r="C623" s="5" t="s">
        <v>9</v>
      </c>
      <c r="D623" s="5" t="s">
        <v>22</v>
      </c>
      <c r="E623" s="6">
        <v>6853</v>
      </c>
      <c r="F623" s="7">
        <v>372</v>
      </c>
    </row>
    <row r="624" spans="2:6" hidden="1" x14ac:dyDescent="0.25">
      <c r="B624" s="9" t="s">
        <v>5</v>
      </c>
      <c r="C624" s="9" t="s">
        <v>9</v>
      </c>
      <c r="D624" s="9" t="s">
        <v>29</v>
      </c>
      <c r="E624" s="10">
        <v>4725</v>
      </c>
      <c r="F624" s="11">
        <v>174</v>
      </c>
    </row>
    <row r="625" spans="2:6" x14ac:dyDescent="0.25">
      <c r="B625" s="9" t="s">
        <v>5</v>
      </c>
      <c r="C625" s="9" t="s">
        <v>9</v>
      </c>
      <c r="D625" s="9" t="s">
        <v>19</v>
      </c>
      <c r="E625" s="10">
        <v>8869</v>
      </c>
      <c r="F625" s="11">
        <v>432</v>
      </c>
    </row>
    <row r="626" spans="2:6" hidden="1" x14ac:dyDescent="0.25">
      <c r="B626" s="9" t="s">
        <v>13</v>
      </c>
      <c r="C626" s="9" t="s">
        <v>30</v>
      </c>
      <c r="D626" s="9" t="s">
        <v>29</v>
      </c>
      <c r="E626" s="10">
        <v>1274</v>
      </c>
      <c r="F626" s="11">
        <v>225</v>
      </c>
    </row>
    <row r="627" spans="2:6" hidden="1" x14ac:dyDescent="0.25">
      <c r="B627" s="5" t="s">
        <v>25</v>
      </c>
      <c r="C627" s="5" t="s">
        <v>14</v>
      </c>
      <c r="D627" s="5" t="s">
        <v>7</v>
      </c>
      <c r="E627" s="6">
        <v>1526</v>
      </c>
      <c r="F627" s="7">
        <v>105</v>
      </c>
    </row>
    <row r="628" spans="2:6" hidden="1" x14ac:dyDescent="0.25">
      <c r="B628" s="9" t="s">
        <v>5</v>
      </c>
      <c r="C628" s="9" t="s">
        <v>17</v>
      </c>
      <c r="D628" s="9" t="s">
        <v>40</v>
      </c>
      <c r="E628" s="10">
        <v>3101</v>
      </c>
      <c r="F628" s="11">
        <v>225</v>
      </c>
    </row>
    <row r="629" spans="2:6" hidden="1" x14ac:dyDescent="0.25">
      <c r="B629" s="5" t="s">
        <v>26</v>
      </c>
      <c r="C629" s="5" t="s">
        <v>6</v>
      </c>
      <c r="D629" s="5" t="s">
        <v>24</v>
      </c>
      <c r="E629" s="6">
        <v>1057</v>
      </c>
      <c r="F629" s="7">
        <v>54</v>
      </c>
    </row>
    <row r="630" spans="2:6" hidden="1" x14ac:dyDescent="0.25">
      <c r="B630" s="19" t="s">
        <v>23</v>
      </c>
      <c r="C630" s="19" t="s">
        <v>6</v>
      </c>
      <c r="D630" s="19" t="s">
        <v>42</v>
      </c>
      <c r="E630" s="20">
        <v>5306</v>
      </c>
      <c r="F630" s="21">
        <v>0</v>
      </c>
    </row>
    <row r="634" spans="2:6" ht="30" x14ac:dyDescent="0.25">
      <c r="B634" s="58" t="s">
        <v>63</v>
      </c>
      <c r="C634" s="59" t="s">
        <v>111</v>
      </c>
      <c r="D634" s="59" t="s">
        <v>112</v>
      </c>
      <c r="E634" s="59" t="s">
        <v>113</v>
      </c>
      <c r="F634" s="57" t="s">
        <v>114</v>
      </c>
    </row>
    <row r="635" spans="2:6" x14ac:dyDescent="0.25">
      <c r="B635" s="25" t="s">
        <v>20</v>
      </c>
      <c r="C635" s="56">
        <v>6264</v>
      </c>
      <c r="D635" s="12">
        <v>168679</v>
      </c>
      <c r="E635" s="12">
        <v>107994.28</v>
      </c>
      <c r="F635" s="54">
        <f t="shared" ref="F635:F640" si="0">D635/C635</f>
        <v>26.928320561941252</v>
      </c>
    </row>
    <row r="636" spans="2:6" x14ac:dyDescent="0.25">
      <c r="B636" s="25" t="s">
        <v>14</v>
      </c>
      <c r="C636" s="56">
        <v>7302</v>
      </c>
      <c r="D636" s="12">
        <v>237944</v>
      </c>
      <c r="E636" s="12">
        <v>169684.16</v>
      </c>
      <c r="F636" s="54">
        <f t="shared" si="0"/>
        <v>32.586140783347027</v>
      </c>
    </row>
    <row r="637" spans="2:6" x14ac:dyDescent="0.25">
      <c r="B637" s="25" t="s">
        <v>30</v>
      </c>
      <c r="C637" s="56">
        <v>8760</v>
      </c>
      <c r="D637" s="12">
        <v>252469</v>
      </c>
      <c r="E637" s="12">
        <v>172546.93000000002</v>
      </c>
      <c r="F637" s="54">
        <f t="shared" si="0"/>
        <v>28.820662100456619</v>
      </c>
    </row>
    <row r="638" spans="2:6" x14ac:dyDescent="0.25">
      <c r="B638" s="25" t="s">
        <v>6</v>
      </c>
      <c r="C638" s="56">
        <v>7431</v>
      </c>
      <c r="D638" s="12">
        <v>218813</v>
      </c>
      <c r="E638" s="12">
        <v>149890.04</v>
      </c>
      <c r="F638" s="54">
        <f t="shared" si="0"/>
        <v>29.445969586865832</v>
      </c>
    </row>
    <row r="639" spans="2:6" x14ac:dyDescent="0.25">
      <c r="B639" s="25" t="s">
        <v>17</v>
      </c>
      <c r="C639" s="56">
        <v>5745</v>
      </c>
      <c r="D639" s="12">
        <v>173530</v>
      </c>
      <c r="E639" s="12">
        <v>119591.47000000002</v>
      </c>
      <c r="F639" s="54">
        <f t="shared" si="0"/>
        <v>30.20539599651871</v>
      </c>
    </row>
    <row r="640" spans="2:6" x14ac:dyDescent="0.25">
      <c r="B640" s="25" t="s">
        <v>9</v>
      </c>
      <c r="C640" s="56">
        <v>10158</v>
      </c>
      <c r="D640" s="12">
        <v>189434</v>
      </c>
      <c r="E640" s="12">
        <v>82217.720000000016</v>
      </c>
      <c r="F640" s="54">
        <f t="shared" si="0"/>
        <v>18.648749753888559</v>
      </c>
    </row>
    <row r="641" spans="2:6" x14ac:dyDescent="0.25">
      <c r="B641" s="60" t="s">
        <v>57</v>
      </c>
      <c r="C641" s="61">
        <v>45660</v>
      </c>
      <c r="D641" s="62">
        <v>1240869</v>
      </c>
      <c r="E641" s="62">
        <v>801924.6</v>
      </c>
      <c r="F641" s="55">
        <f>AVERAGE(F635:F640)</f>
        <v>27.772539797169667</v>
      </c>
    </row>
  </sheetData>
  <conditionalFormatting sqref="C635:C640">
    <cfRule type="dataBar" priority="4">
      <dataBar>
        <cfvo type="min"/>
        <cfvo type="max"/>
        <color rgb="FF008AEF"/>
      </dataBar>
      <extLst>
        <ext xmlns:x14="http://schemas.microsoft.com/office/spreadsheetml/2009/9/main" uri="{B025F937-C7B1-47D3-B67F-A62EFF666E3E}">
          <x14:id>{D33B6DAB-F781-413B-858F-17C3DA69D11A}</x14:id>
        </ext>
      </extLst>
    </cfRule>
  </conditionalFormatting>
  <conditionalFormatting sqref="D635:D640">
    <cfRule type="dataBar" priority="3">
      <dataBar>
        <cfvo type="min"/>
        <cfvo type="max"/>
        <color rgb="FF63C384"/>
      </dataBar>
      <extLst>
        <ext xmlns:x14="http://schemas.microsoft.com/office/spreadsheetml/2009/9/main" uri="{B025F937-C7B1-47D3-B67F-A62EFF666E3E}">
          <x14:id>{FEEA1E46-B362-4A8A-8547-974830C9EE3E}</x14:id>
        </ext>
      </extLst>
    </cfRule>
  </conditionalFormatting>
  <conditionalFormatting sqref="E215:E420">
    <cfRule type="aboveAverage" dxfId="13" priority="12"/>
  </conditionalFormatting>
  <conditionalFormatting sqref="E424:E630">
    <cfRule type="top10" dxfId="12" priority="9" percent="1" bottom="1" rank="10"/>
    <cfRule type="top10" dxfId="11" priority="10" percent="1" rank="10"/>
  </conditionalFormatting>
  <conditionalFormatting sqref="E631:E633 E1:E213 E421:E423 E642:E1048576">
    <cfRule type="top10" dxfId="10" priority="13" rank="10"/>
  </conditionalFormatting>
  <conditionalFormatting sqref="E635:E640">
    <cfRule type="dataBar" priority="2">
      <dataBar>
        <cfvo type="min"/>
        <cfvo type="max"/>
        <color rgb="FFFFB628"/>
      </dataBar>
      <extLst>
        <ext xmlns:x14="http://schemas.microsoft.com/office/spreadsheetml/2009/9/main" uri="{B025F937-C7B1-47D3-B67F-A62EFF666E3E}">
          <x14:id>{2CB027D8-E456-4B31-A681-8381C04B4024}</x14:id>
        </ext>
      </extLst>
    </cfRule>
  </conditionalFormatting>
  <conditionalFormatting sqref="F635:F640">
    <cfRule type="dataBar" priority="1">
      <dataBar>
        <cfvo type="min"/>
        <cfvo type="max"/>
        <color rgb="FFFF555A"/>
      </dataBar>
      <extLst>
        <ext xmlns:x14="http://schemas.microsoft.com/office/spreadsheetml/2009/9/main" uri="{B025F937-C7B1-47D3-B67F-A62EFF666E3E}">
          <x14:id>{E288D247-22B4-42EB-872F-6FDA8933CEE5}</x14:id>
        </ext>
      </extLst>
    </cfRule>
  </conditionalFormatting>
  <pageMargins left="0.7" right="0.7" top="0.75" bottom="0.75" header="0.3" footer="0.3"/>
  <tableParts count="3">
    <tablePart r:id="rId1"/>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D33B6DAB-F781-413B-858F-17C3DA69D11A}">
            <x14:dataBar minLength="0" maxLength="100" border="1" negativeBarBorderColorSameAsPositive="0">
              <x14:cfvo type="autoMin"/>
              <x14:cfvo type="autoMax"/>
              <x14:borderColor rgb="FF008AEF"/>
              <x14:negativeFillColor rgb="FFFF0000"/>
              <x14:negativeBorderColor rgb="FFFF0000"/>
              <x14:axisColor rgb="FF000000"/>
            </x14:dataBar>
          </x14:cfRule>
          <xm:sqref>C635:C640</xm:sqref>
        </x14:conditionalFormatting>
        <x14:conditionalFormatting xmlns:xm="http://schemas.microsoft.com/office/excel/2006/main">
          <x14:cfRule type="dataBar" id="{FEEA1E46-B362-4A8A-8547-974830C9EE3E}">
            <x14:dataBar minLength="0" maxLength="100" border="1" negativeBarBorderColorSameAsPositive="0">
              <x14:cfvo type="autoMin"/>
              <x14:cfvo type="autoMax"/>
              <x14:borderColor rgb="FF63C384"/>
              <x14:negativeFillColor rgb="FFFF0000"/>
              <x14:negativeBorderColor rgb="FFFF0000"/>
              <x14:axisColor rgb="FF000000"/>
            </x14:dataBar>
          </x14:cfRule>
          <xm:sqref>D635:D640</xm:sqref>
        </x14:conditionalFormatting>
        <x14:conditionalFormatting xmlns:xm="http://schemas.microsoft.com/office/excel/2006/main">
          <x14:cfRule type="dataBar" id="{2CB027D8-E456-4B31-A681-8381C04B4024}">
            <x14:dataBar minLength="0" maxLength="100" border="1" negativeBarBorderColorSameAsPositive="0">
              <x14:cfvo type="autoMin"/>
              <x14:cfvo type="autoMax"/>
              <x14:borderColor rgb="FFFFB628"/>
              <x14:negativeFillColor rgb="FFFF0000"/>
              <x14:negativeBorderColor rgb="FFFF0000"/>
              <x14:axisColor rgb="FF000000"/>
            </x14:dataBar>
          </x14:cfRule>
          <xm:sqref>E635:E640</xm:sqref>
        </x14:conditionalFormatting>
        <x14:conditionalFormatting xmlns:xm="http://schemas.microsoft.com/office/excel/2006/main">
          <x14:cfRule type="dataBar" id="{E288D247-22B4-42EB-872F-6FDA8933CEE5}">
            <x14:dataBar minLength="0" maxLength="100" border="1" negativeBarBorderColorSameAsPositive="0">
              <x14:cfvo type="autoMin"/>
              <x14:cfvo type="autoMax"/>
              <x14:borderColor rgb="FFFF555A"/>
              <x14:negativeFillColor rgb="FFFF0000"/>
              <x14:negativeBorderColor rgb="FFFF0000"/>
              <x14:axisColor rgb="FF000000"/>
            </x14:dataBar>
          </x14:cfRule>
          <xm:sqref>F635:F640</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3196E-8130-40CF-9E99-65D1C50A98EE}">
  <dimension ref="A1:E15"/>
  <sheetViews>
    <sheetView workbookViewId="0"/>
  </sheetViews>
  <sheetFormatPr defaultRowHeight="15" x14ac:dyDescent="0.25"/>
  <cols>
    <col min="2" max="2" width="18.140625" customWidth="1"/>
    <col min="3" max="3" width="15.5703125" customWidth="1"/>
    <col min="4" max="4" width="12.28515625" bestFit="1" customWidth="1"/>
    <col min="5" max="5" width="13.28515625" bestFit="1" customWidth="1"/>
  </cols>
  <sheetData>
    <row r="1" spans="1:5" x14ac:dyDescent="0.25">
      <c r="A1" s="15">
        <v>3</v>
      </c>
      <c r="B1" s="16" t="s">
        <v>48</v>
      </c>
    </row>
    <row r="3" spans="1:5" x14ac:dyDescent="0.25">
      <c r="B3" s="41" t="s">
        <v>78</v>
      </c>
    </row>
    <row r="7" spans="1:5" x14ac:dyDescent="0.25">
      <c r="B7" s="27" t="s">
        <v>63</v>
      </c>
      <c r="C7" s="27" t="s">
        <v>62</v>
      </c>
    </row>
    <row r="8" spans="1:5" x14ac:dyDescent="0.25">
      <c r="B8" s="25" t="s">
        <v>20</v>
      </c>
      <c r="C8" s="26">
        <f ca="1">SUMIF(Sales_Data[[#All],[Geography]:[Amount]],B8,Revenue[[#All],[Amount]])</f>
        <v>168679</v>
      </c>
      <c r="D8" s="29"/>
      <c r="E8" s="22"/>
    </row>
    <row r="9" spans="1:5" x14ac:dyDescent="0.25">
      <c r="B9" s="25" t="s">
        <v>14</v>
      </c>
      <c r="C9" s="26">
        <f ca="1">SUMIF(Sales_Data[[#All],[Geography]:[Amount]],B9,Revenue[[#All],[Amount]])</f>
        <v>237944</v>
      </c>
      <c r="D9" s="29"/>
      <c r="E9" s="22"/>
    </row>
    <row r="10" spans="1:5" x14ac:dyDescent="0.25">
      <c r="B10" s="25" t="s">
        <v>30</v>
      </c>
      <c r="C10" s="26">
        <f ca="1">SUMIF(Sales_Data[[#All],[Geography]:[Amount]],B10,Revenue[[#All],[Amount]])</f>
        <v>252469</v>
      </c>
      <c r="D10" s="29"/>
      <c r="E10" s="22"/>
    </row>
    <row r="11" spans="1:5" x14ac:dyDescent="0.25">
      <c r="B11" s="25" t="s">
        <v>6</v>
      </c>
      <c r="C11" s="26">
        <f ca="1">SUMIF(Sales_Data[[#All],[Geography]:[Amount]],B11,Revenue[[#All],[Amount]])</f>
        <v>218813</v>
      </c>
      <c r="D11" s="29"/>
      <c r="E11" s="22"/>
    </row>
    <row r="12" spans="1:5" x14ac:dyDescent="0.25">
      <c r="B12" s="25" t="s">
        <v>17</v>
      </c>
      <c r="C12" s="26">
        <f ca="1">SUMIF(Sales_Data[[#All],[Geography]:[Amount]],B12,Revenue[[#All],[Amount]])</f>
        <v>173530</v>
      </c>
      <c r="D12" s="29"/>
      <c r="E12" s="22"/>
    </row>
    <row r="13" spans="1:5" x14ac:dyDescent="0.25">
      <c r="B13" s="25" t="s">
        <v>9</v>
      </c>
      <c r="C13" s="26">
        <f ca="1">SUMIF(Sales_Data[[#All],[Geography]:[Amount]],B13,Revenue[[#All],[Amount]])</f>
        <v>189434</v>
      </c>
      <c r="D13" s="29"/>
      <c r="E13" s="22"/>
    </row>
    <row r="14" spans="1:5" x14ac:dyDescent="0.25">
      <c r="B14" s="33" t="s">
        <v>64</v>
      </c>
      <c r="C14" s="34">
        <f ca="1">SUM(C8:C13)</f>
        <v>1240869</v>
      </c>
      <c r="E14" s="22"/>
    </row>
    <row r="15" spans="1:5" x14ac:dyDescent="0.25">
      <c r="E15" s="2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6A7E0-F68D-45C2-A7E9-0283C2DA86DE}">
  <dimension ref="A1:C10"/>
  <sheetViews>
    <sheetView workbookViewId="0"/>
  </sheetViews>
  <sheetFormatPr defaultRowHeight="15" x14ac:dyDescent="0.25"/>
  <cols>
    <col min="2" max="2" width="12.5703125" bestFit="1" customWidth="1"/>
    <col min="3" max="3" width="14.85546875" bestFit="1" customWidth="1"/>
    <col min="4" max="4" width="14.85546875" customWidth="1"/>
  </cols>
  <sheetData>
    <row r="1" spans="1:3" x14ac:dyDescent="0.25">
      <c r="A1" s="15">
        <v>4</v>
      </c>
      <c r="B1" s="16" t="s">
        <v>49</v>
      </c>
    </row>
    <row r="3" spans="1:3" x14ac:dyDescent="0.25">
      <c r="B3" s="24" t="s">
        <v>63</v>
      </c>
      <c r="C3" t="s">
        <v>58</v>
      </c>
    </row>
    <row r="4" spans="1:3" x14ac:dyDescent="0.25">
      <c r="B4" s="25" t="s">
        <v>20</v>
      </c>
      <c r="C4" s="12">
        <v>168679</v>
      </c>
    </row>
    <row r="5" spans="1:3" x14ac:dyDescent="0.25">
      <c r="B5" s="25" t="s">
        <v>14</v>
      </c>
      <c r="C5" s="12">
        <v>237944</v>
      </c>
    </row>
    <row r="6" spans="1:3" x14ac:dyDescent="0.25">
      <c r="B6" s="25" t="s">
        <v>30</v>
      </c>
      <c r="C6" s="12">
        <v>252469</v>
      </c>
    </row>
    <row r="7" spans="1:3" x14ac:dyDescent="0.25">
      <c r="B7" s="25" t="s">
        <v>6</v>
      </c>
      <c r="C7" s="12">
        <v>218813</v>
      </c>
    </row>
    <row r="8" spans="1:3" x14ac:dyDescent="0.25">
      <c r="B8" s="25" t="s">
        <v>17</v>
      </c>
      <c r="C8" s="12">
        <v>173530</v>
      </c>
    </row>
    <row r="9" spans="1:3" x14ac:dyDescent="0.25">
      <c r="B9" s="25" t="s">
        <v>9</v>
      </c>
      <c r="C9" s="12">
        <v>189434</v>
      </c>
    </row>
    <row r="10" spans="1:3" x14ac:dyDescent="0.25">
      <c r="B10" s="25" t="s">
        <v>57</v>
      </c>
      <c r="C10" s="12">
        <v>1240869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Questions</vt:lpstr>
      <vt:lpstr>Data</vt:lpstr>
      <vt:lpstr>Sheet20</vt:lpstr>
      <vt:lpstr>Sheet19</vt:lpstr>
      <vt:lpstr>Analysis</vt:lpstr>
      <vt:lpstr>1</vt:lpstr>
      <vt:lpstr>2</vt:lpstr>
      <vt:lpstr>3</vt:lpstr>
      <vt:lpstr>4</vt:lpstr>
      <vt:lpstr>5</vt:lpstr>
      <vt:lpstr>6</vt:lpstr>
      <vt:lpstr>7</vt:lpstr>
      <vt:lpstr>8</vt:lpstr>
      <vt:lpstr>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gateeway</dc:creator>
  <cp:lastModifiedBy>Thomas  Bobbai</cp:lastModifiedBy>
  <dcterms:created xsi:type="dcterms:W3CDTF">2022-08-31T14:03:03Z</dcterms:created>
  <dcterms:modified xsi:type="dcterms:W3CDTF">2024-01-14T16:46:14Z</dcterms:modified>
</cp:coreProperties>
</file>