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z004j2xx\Desktop\"/>
    </mc:Choice>
  </mc:AlternateContent>
  <xr:revisionPtr revIDLastSave="0" documentId="13_ncr:1_{D7F51849-4CDC-4D24-9205-BEB91DC56299}" xr6:coauthVersionLast="47" xr6:coauthVersionMax="47" xr10:uidLastSave="{00000000-0000-0000-0000-000000000000}"/>
  <bookViews>
    <workbookView xWindow="-108" yWindow="-108" windowWidth="23256" windowHeight="12456" firstSheet="8" activeTab="8" xr2:uid="{5200D067-829B-4A33-BE5D-A7AA4F0FFEF2}"/>
  </bookViews>
  <sheets>
    <sheet name="Dashboard" sheetId="16" r:id="rId1"/>
    <sheet name="All_Teams_Players" sheetId="1" r:id="rId2"/>
    <sheet name="Teams_Flags" sheetId="3" r:id="rId3"/>
    <sheet name="Match_Summery" sheetId="15" r:id="rId4"/>
    <sheet name="Teams_Win" sheetId="7" r:id="rId5"/>
    <sheet name="Players scores" sheetId="2" r:id="rId6"/>
    <sheet name="Players_individual scores" sheetId="6" r:id="rId7"/>
    <sheet name="Bowler_Wickets" sheetId="8" r:id="rId8"/>
    <sheet name="Best_Bowling-Figure" sheetId="9" r:id="rId9"/>
    <sheet name="Most_Maiden" sheetId="10" r:id="rId10"/>
    <sheet name="Most_Dot_Balls" sheetId="11" r:id="rId11"/>
    <sheet name="Most_catches" sheetId="14" r:id="rId12"/>
    <sheet name="All pivot and tables" sheetId="17" r:id="rId13"/>
  </sheets>
  <definedNames>
    <definedName name="_xlnm._FilterDatabase" localSheetId="1" hidden="1">All_Teams_Players!$A$1:$C$1</definedName>
    <definedName name="_xlnm._FilterDatabase" localSheetId="8" hidden="1">'Best_Bowling-Figure'!$A$1:$H$1</definedName>
    <definedName name="_xlnm._FilterDatabase" localSheetId="7" hidden="1">Bowler_Wickets!$A$1:$F$1</definedName>
    <definedName name="_xlnm._FilterDatabase" localSheetId="3" hidden="1">Match_Summery!$A$1:$H$1</definedName>
    <definedName name="_xlnm._FilterDatabase" localSheetId="10" hidden="1">Most_Dot_Balls!$A$1:$D$1</definedName>
    <definedName name="_xlnm._FilterDatabase" localSheetId="9" hidden="1">Most_Maiden!$A$1:$E$1</definedName>
    <definedName name="_xlnm._FilterDatabase" localSheetId="5" hidden="1">'Players scores'!$A$1:$J$1</definedName>
    <definedName name="_xlnm._FilterDatabase" localSheetId="6" hidden="1">'Players_individual scores'!$A$1:$H$213</definedName>
    <definedName name="_xlnm._FilterDatabase" localSheetId="4" hidden="1">Teams_Win!$A$1:$E$1</definedName>
    <definedName name="_xlcn.WorksheetConnection_Championtrophyanalysisversion1.xlsb.xlsxTable101" hidden="1">Table10[]</definedName>
    <definedName name="_xlcn.WorksheetConnection_Championtrophyanalysisversion1.xlsb.xlsxTable111" hidden="1">Table11[]</definedName>
    <definedName name="_xlcn.WorksheetConnection_Championtrophyanalysisversion1.xlsb.xlsxTable21" hidden="1">Table2[]</definedName>
    <definedName name="_xlcn.WorksheetConnection_Championtrophyanalysisversion1.xlsb.xlsxTable31" hidden="1">Table3[]</definedName>
    <definedName name="_xlcn.WorksheetConnection_Championtrophyanalysisversion1.xlsb.xlsxTable51" hidden="1">Table5[]</definedName>
    <definedName name="_xlcn.WorksheetConnection_Championtrophyanalysisversion1.xlsb.xlsxTable81" hidden="1">Table8[]</definedName>
    <definedName name="_xlcn.WorksheetConnection_Players_individualscoresA1H2131" hidden="1">'Players_individual scores'!$A$1:$H$213</definedName>
    <definedName name="_xlcn.WorksheetConnection_PlayersscoresA1J1271" hidden="1">'Players scores'!$A$1:$J$127</definedName>
    <definedName name="ExternalData_1" localSheetId="11" hidden="1">Most_catches!$A$1:$E$101</definedName>
    <definedName name="Table">'Players_individual scores'!$A$1:$A$723</definedName>
  </definedNames>
  <calcPr calcId="191029"/>
  <pivotCaches>
    <pivotCache cacheId="401" r:id="rId14"/>
    <pivotCache cacheId="404" r:id="rId15"/>
    <pivotCache cacheId="407" r:id="rId16"/>
    <pivotCache cacheId="410" r:id="rId17"/>
    <pivotCache cacheId="413" r:id="rId18"/>
    <pivotCache cacheId="416" r:id="rId19"/>
    <pivotCache cacheId="419" r:id="rId20"/>
    <pivotCache cacheId="422" r:id="rId21"/>
    <pivotCache cacheId="425" r:id="rId22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 1" name="Players individual score" connection="WorksheetConnection_Players_individual scores!$A$1:$H$213"/>
          <x15:modelTable id="Range" name="Bowler inn stats" connection="WorksheetConnection_Players scores!$A$1:$J$127"/>
          <x15:modelTable id="Table8" name="Total wickets by bowler" connection="WorksheetConnection_Champion trophy analysis (version 1).xlsb.xlsx!Table8"/>
          <x15:modelTable id="Table5" name="Match win data" connection="WorksheetConnection_Champion trophy analysis (version 1).xlsb.xlsx!Table5"/>
          <x15:modelTable id="Table3" name="Team players" connection="WorksheetConnection_Champion trophy analysis (version 1).xlsb.xlsx!Table3"/>
          <x15:modelTable id="Table2" name="Players score summary" connection="WorksheetConnection_Champion trophy analysis (version 1).xlsb.xlsx!Table2"/>
          <x15:modelTable id="Table11" name="Most maidain wickets" connection="WorksheetConnection_Champion trophy analysis (version 1).xlsb.xlsx!Table11"/>
          <x15:modelTable id="Table10" name="Best bowling spell" connection="WorksheetConnection_Champion trophy analysis (version 1).xlsb.xlsx!Table10"/>
        </x15:modelTables>
        <x15:modelRelationships>
          <x15:modelRelationship fromTable="Bowler inn stats" fromColumn="Players" toTable="Total wickets by bowler" toColumn="Player"/>
          <x15:modelRelationship fromTable="Players individual score" fromColumn="Player" toTable="Team players" toColumn="Player"/>
          <x15:modelRelationship fromTable="Players individual score" fromColumn="Player" toTable="Players score summary" toColumn="Players"/>
          <x15:modelRelationship fromTable="Team players" fromColumn="Team" toTable="Match win data" toColumn="Team"/>
          <x15:modelRelationship fromTable="Total wickets by bowler" fromColumn="Player" toTable="Team players" toColumn="Player"/>
          <x15:modelRelationship fromTable="Best bowling spell" fromColumn="player" toTable="Total wickets by bowler" toColumn="Player"/>
          <x15:modelRelationship fromTable="Most maidain wickets" fromColumn="Players" toTable="Total wickets by bowler" toColumn="Player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" i="17" l="1"/>
  <c r="I38" i="17"/>
  <c r="G39" i="17"/>
  <c r="I39" i="17"/>
  <c r="O37" i="17" a="1"/>
  <c r="O37" i="17" s="1"/>
  <c r="G29" i="17"/>
  <c r="G32" i="17"/>
  <c r="P12" i="17" a="1"/>
  <c r="P12" i="17" s="1"/>
  <c r="M10" i="17" a="1"/>
  <c r="M10" i="17" s="1"/>
  <c r="M2" i="17" a="1"/>
  <c r="M2" i="17" s="1"/>
  <c r="G10" i="17" a="1"/>
  <c r="G10" i="17" s="1"/>
  <c r="D10" i="17" a="1"/>
  <c r="D10" i="17" s="1"/>
  <c r="D17" i="17" a="1"/>
  <c r="D17" i="17" s="1"/>
  <c r="A10" i="17" a="1"/>
  <c r="A10" i="17" s="1"/>
  <c r="M19" i="17" a="1"/>
  <c r="M19" i="17" s="1"/>
  <c r="J27" i="17" a="1"/>
  <c r="J27" i="17" s="1"/>
  <c r="P19" i="17" a="1"/>
  <c r="P19" i="17" s="1"/>
  <c r="Q19" i="17" a="1"/>
  <c r="Q19" i="17" s="1"/>
  <c r="N24" i="16"/>
  <c r="M24" i="16"/>
  <c r="N22" i="16"/>
  <c r="M22" i="16"/>
  <c r="N20" i="16"/>
  <c r="M20" i="16"/>
  <c r="I89" i="2"/>
  <c r="I88" i="2"/>
  <c r="I84" i="2"/>
  <c r="I78" i="2"/>
  <c r="I73" i="2"/>
  <c r="I56" i="2"/>
  <c r="I54" i="2"/>
  <c r="I50" i="2"/>
  <c r="I36" i="2"/>
  <c r="I30" i="2"/>
  <c r="I24" i="2"/>
  <c r="I17" i="2"/>
  <c r="I16" i="2"/>
  <c r="I14" i="2"/>
  <c r="I13" i="2"/>
  <c r="I12" i="2"/>
  <c r="I11" i="2"/>
  <c r="I9" i="2"/>
  <c r="I8" i="2"/>
  <c r="I6" i="2"/>
  <c r="I3" i="2"/>
  <c r="I2" i="2"/>
  <c r="F4" i="6"/>
  <c r="F6" i="6"/>
  <c r="F12" i="6"/>
  <c r="F14" i="6"/>
  <c r="F13" i="6"/>
  <c r="F24" i="6"/>
  <c r="F38" i="6"/>
  <c r="F44" i="6"/>
  <c r="F46" i="6"/>
  <c r="F55" i="6"/>
  <c r="F58" i="6"/>
  <c r="F71" i="6"/>
  <c r="F96" i="6"/>
  <c r="F97" i="6"/>
  <c r="F103" i="6"/>
  <c r="F134" i="6"/>
  <c r="F138" i="6"/>
  <c r="F152" i="6"/>
  <c r="F166" i="6"/>
  <c r="F175" i="6"/>
  <c r="F187" i="6"/>
  <c r="F188" i="6"/>
  <c r="F194" i="6"/>
  <c r="F195" i="6"/>
  <c r="F196" i="6"/>
  <c r="F202" i="6"/>
  <c r="F203" i="6"/>
  <c r="F204" i="6"/>
  <c r="F205" i="6"/>
  <c r="F206" i="6"/>
  <c r="F207" i="6"/>
  <c r="F7" i="6"/>
  <c r="F8" i="6"/>
  <c r="F9" i="6"/>
  <c r="F10" i="6"/>
  <c r="F11" i="6"/>
  <c r="F15" i="6"/>
  <c r="F16" i="6"/>
  <c r="F17" i="6"/>
  <c r="F18" i="6"/>
  <c r="F19" i="6"/>
  <c r="F20" i="6"/>
  <c r="F21" i="6"/>
  <c r="F23" i="6"/>
  <c r="F25" i="6"/>
  <c r="F26" i="6"/>
  <c r="F27" i="6"/>
  <c r="F28" i="6"/>
  <c r="F29" i="6"/>
  <c r="F30" i="6"/>
  <c r="F31" i="6"/>
  <c r="F32" i="6"/>
  <c r="F33" i="6"/>
  <c r="F35" i="6"/>
  <c r="F36" i="6"/>
  <c r="F37" i="6"/>
  <c r="F39" i="6"/>
  <c r="F40" i="6"/>
  <c r="F41" i="6"/>
  <c r="F42" i="6"/>
  <c r="F45" i="6"/>
  <c r="F47" i="6"/>
  <c r="F49" i="6"/>
  <c r="F50" i="6"/>
  <c r="F51" i="6"/>
  <c r="F52" i="6"/>
  <c r="F53" i="6"/>
  <c r="F54" i="6"/>
  <c r="F56" i="6"/>
  <c r="F57" i="6"/>
  <c r="F59" i="6"/>
  <c r="F60" i="6"/>
  <c r="F61" i="6"/>
  <c r="F62" i="6"/>
  <c r="F63" i="6"/>
  <c r="F64" i="6"/>
  <c r="F65" i="6"/>
  <c r="F66" i="6"/>
  <c r="F67" i="6"/>
  <c r="F72" i="6"/>
  <c r="F73" i="6"/>
  <c r="F75" i="6"/>
  <c r="F76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8" i="6"/>
  <c r="F99" i="6"/>
  <c r="F100" i="6"/>
  <c r="F101" i="6"/>
  <c r="F102" i="6"/>
  <c r="F104" i="6"/>
  <c r="F105" i="6"/>
  <c r="F106" i="6"/>
  <c r="F107" i="6"/>
  <c r="F108" i="6"/>
  <c r="F109" i="6"/>
  <c r="F110" i="6"/>
  <c r="F111" i="6"/>
  <c r="F113" i="6"/>
  <c r="F114" i="6"/>
  <c r="F115" i="6"/>
  <c r="F116" i="6"/>
  <c r="F117" i="6"/>
  <c r="F118" i="6"/>
  <c r="F119" i="6"/>
  <c r="F120" i="6"/>
  <c r="F121" i="6"/>
  <c r="F122" i="6"/>
  <c r="F124" i="6"/>
  <c r="F125" i="6"/>
  <c r="F126" i="6"/>
  <c r="F127" i="6"/>
  <c r="F128" i="6"/>
  <c r="F129" i="6"/>
  <c r="F131" i="6"/>
  <c r="F132" i="6"/>
  <c r="F133" i="6"/>
  <c r="F135" i="6"/>
  <c r="F136" i="6"/>
  <c r="F137" i="6"/>
  <c r="F139" i="6"/>
  <c r="F140" i="6"/>
  <c r="F141" i="6"/>
  <c r="F142" i="6"/>
  <c r="F144" i="6"/>
  <c r="F145" i="6"/>
  <c r="F146" i="6"/>
  <c r="F147" i="6"/>
  <c r="F148" i="6"/>
  <c r="F149" i="6"/>
  <c r="F150" i="6"/>
  <c r="F151" i="6"/>
  <c r="F153" i="6"/>
  <c r="F154" i="6"/>
  <c r="F155" i="6"/>
  <c r="F157" i="6"/>
  <c r="F158" i="6"/>
  <c r="F159" i="6"/>
  <c r="F160" i="6"/>
  <c r="F161" i="6"/>
  <c r="F162" i="6"/>
  <c r="F163" i="6"/>
  <c r="F164" i="6"/>
  <c r="F167" i="6"/>
  <c r="F168" i="6"/>
  <c r="F169" i="6"/>
  <c r="F170" i="6"/>
  <c r="F171" i="6"/>
  <c r="F172" i="6"/>
  <c r="F173" i="6"/>
  <c r="F174" i="6"/>
  <c r="F176" i="6"/>
  <c r="F177" i="6"/>
  <c r="F178" i="6"/>
  <c r="F179" i="6"/>
  <c r="F180" i="6"/>
  <c r="F181" i="6"/>
  <c r="F182" i="6"/>
  <c r="F183" i="6"/>
  <c r="F184" i="6"/>
  <c r="F185" i="6"/>
  <c r="F186" i="6"/>
  <c r="F189" i="6"/>
  <c r="F190" i="6"/>
  <c r="F191" i="6"/>
  <c r="F192" i="6"/>
  <c r="F193" i="6"/>
  <c r="F197" i="6"/>
  <c r="F198" i="6"/>
  <c r="F199" i="6"/>
  <c r="F200" i="6"/>
  <c r="F201" i="6"/>
  <c r="F208" i="6"/>
  <c r="F209" i="6"/>
  <c r="F210" i="6"/>
  <c r="F211" i="6"/>
  <c r="F212" i="6"/>
  <c r="F68" i="6"/>
  <c r="F69" i="6"/>
  <c r="F130" i="6"/>
  <c r="F143" i="6"/>
  <c r="F123" i="6"/>
  <c r="F165" i="6"/>
  <c r="F34" i="6"/>
  <c r="F43" i="6"/>
  <c r="F70" i="6"/>
  <c r="F213" i="6"/>
  <c r="F74" i="6"/>
  <c r="F48" i="6"/>
  <c r="F112" i="6"/>
  <c r="F77" i="6"/>
  <c r="F22" i="6"/>
  <c r="F156" i="6"/>
  <c r="F3" i="6"/>
  <c r="F5" i="6"/>
  <c r="F2" i="6"/>
  <c r="F3" i="8" l="1"/>
  <c r="F4" i="8"/>
  <c r="F5" i="8"/>
  <c r="F7" i="8"/>
  <c r="F8" i="8"/>
  <c r="F6" i="8"/>
  <c r="F11" i="8"/>
  <c r="F12" i="8"/>
  <c r="F13" i="8"/>
  <c r="F9" i="8"/>
  <c r="F14" i="8"/>
  <c r="F15" i="8"/>
  <c r="F16" i="8"/>
  <c r="F10" i="8"/>
  <c r="F18" i="8"/>
  <c r="F17" i="8"/>
  <c r="F19" i="8"/>
  <c r="F20" i="8"/>
  <c r="F21" i="8"/>
  <c r="F22" i="8"/>
  <c r="F23" i="8"/>
  <c r="F24" i="8"/>
  <c r="F25" i="8"/>
  <c r="F26" i="8"/>
  <c r="F29" i="8"/>
  <c r="F30" i="8"/>
  <c r="F27" i="8"/>
  <c r="F31" i="8"/>
  <c r="F32" i="8"/>
  <c r="F28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" i="9"/>
  <c r="B2" i="7"/>
  <c r="B3" i="7"/>
  <c r="B4" i="7"/>
  <c r="B5" i="7"/>
  <c r="B6" i="7"/>
  <c r="B7" i="7"/>
  <c r="B8" i="7"/>
  <c r="B9" i="7"/>
  <c r="F2" i="8"/>
  <c r="B77" i="7" a="1"/>
  <c r="B77" i="7" s="1"/>
  <c r="C77" i="7" a="1"/>
  <c r="C77" i="7" s="1"/>
  <c r="D77" i="7" a="1"/>
  <c r="D77" i="7" s="1"/>
  <c r="E77" i="7" a="1"/>
  <c r="E77" i="7" s="1"/>
  <c r="F77" i="7" a="1"/>
  <c r="F77" i="7" s="1"/>
  <c r="G77" i="7" a="1"/>
  <c r="G77" i="7" s="1"/>
  <c r="B78" i="7" a="1"/>
  <c r="B78" i="7" s="1"/>
  <c r="C78" i="7" a="1"/>
  <c r="C78" i="7" s="1"/>
  <c r="D78" i="7" a="1"/>
  <c r="D78" i="7" s="1"/>
  <c r="E78" i="7" a="1"/>
  <c r="E78" i="7" s="1"/>
  <c r="F78" i="7" a="1"/>
  <c r="F78" i="7" s="1"/>
  <c r="G78" i="7" a="1"/>
  <c r="G78" i="7" s="1"/>
  <c r="B79" i="7" a="1"/>
  <c r="B79" i="7" s="1"/>
  <c r="C79" i="7" a="1"/>
  <c r="C79" i="7" s="1"/>
  <c r="D79" i="7" a="1"/>
  <c r="D79" i="7" s="1"/>
  <c r="E79" i="7" a="1"/>
  <c r="E79" i="7" s="1"/>
  <c r="F79" i="7" a="1"/>
  <c r="F79" i="7" s="1"/>
  <c r="G79" i="7" a="1"/>
  <c r="G79" i="7" s="1"/>
  <c r="B80" i="7" a="1"/>
  <c r="B80" i="7" s="1"/>
  <c r="C80" i="7" a="1"/>
  <c r="C80" i="7" s="1"/>
  <c r="D80" i="7" a="1"/>
  <c r="D80" i="7" s="1"/>
  <c r="E80" i="7" a="1"/>
  <c r="E80" i="7" s="1"/>
  <c r="F80" i="7" a="1"/>
  <c r="F80" i="7" s="1"/>
  <c r="G80" i="7" a="1"/>
  <c r="G80" i="7" s="1"/>
  <c r="B81" i="7" a="1"/>
  <c r="B81" i="7" s="1"/>
  <c r="C81" i="7" a="1"/>
  <c r="C81" i="7" s="1"/>
  <c r="D81" i="7" a="1"/>
  <c r="D81" i="7" s="1"/>
  <c r="E81" i="7" a="1"/>
  <c r="E81" i="7" s="1"/>
  <c r="F81" i="7" a="1"/>
  <c r="F81" i="7" s="1"/>
  <c r="G81" i="7" a="1"/>
  <c r="G81" i="7" s="1"/>
  <c r="B82" i="7" a="1"/>
  <c r="B82" i="7"/>
  <c r="C82" i="7" a="1"/>
  <c r="C82" i="7" s="1"/>
  <c r="D82" i="7" a="1"/>
  <c r="D82" i="7" s="1"/>
  <c r="E82" i="7" a="1"/>
  <c r="E82" i="7" s="1"/>
  <c r="F82" i="7" a="1"/>
  <c r="F82" i="7" s="1"/>
  <c r="G82" i="7" a="1"/>
  <c r="G82" i="7" s="1"/>
  <c r="B83" i="7" a="1"/>
  <c r="B83" i="7" s="1"/>
  <c r="C83" i="7" a="1"/>
  <c r="C83" i="7" s="1"/>
  <c r="D83" i="7" a="1"/>
  <c r="D83" i="7" s="1"/>
  <c r="E83" i="7" a="1"/>
  <c r="E83" i="7" s="1"/>
  <c r="F83" i="7" a="1"/>
  <c r="F83" i="7" s="1"/>
  <c r="G83" i="7" a="1"/>
  <c r="G83" i="7" s="1"/>
  <c r="B84" i="7" a="1"/>
  <c r="B84" i="7" s="1"/>
  <c r="C84" i="7" a="1"/>
  <c r="C84" i="7" s="1"/>
  <c r="D84" i="7" a="1"/>
  <c r="D84" i="7" s="1"/>
  <c r="E84" i="7" a="1"/>
  <c r="E84" i="7" s="1"/>
  <c r="F84" i="7" a="1"/>
  <c r="F84" i="7" s="1"/>
  <c r="G84" i="7" a="1"/>
  <c r="G84" i="7" s="1"/>
  <c r="B85" i="7" a="1"/>
  <c r="B85" i="7" s="1"/>
  <c r="C85" i="7" a="1"/>
  <c r="C85" i="7" s="1"/>
  <c r="D85" i="7" a="1"/>
  <c r="D85" i="7" s="1"/>
  <c r="E85" i="7" a="1"/>
  <c r="E85" i="7" s="1"/>
  <c r="F85" i="7" a="1"/>
  <c r="F85" i="7" s="1"/>
  <c r="G85" i="7" a="1"/>
  <c r="G85" i="7" s="1"/>
  <c r="B86" i="7" a="1"/>
  <c r="B86" i="7" s="1"/>
  <c r="C86" i="7" a="1"/>
  <c r="C86" i="7" s="1"/>
  <c r="D86" i="7" a="1"/>
  <c r="D86" i="7" s="1"/>
  <c r="E86" i="7" a="1"/>
  <c r="E86" i="7" s="1"/>
  <c r="F86" i="7" a="1"/>
  <c r="F86" i="7" s="1"/>
  <c r="G86" i="7" a="1"/>
  <c r="G86" i="7" s="1"/>
  <c r="B87" i="7" a="1"/>
  <c r="B87" i="7" s="1"/>
  <c r="C87" i="7" a="1"/>
  <c r="C87" i="7" s="1"/>
  <c r="D87" i="7" a="1"/>
  <c r="D87" i="7" s="1"/>
  <c r="E87" i="7" a="1"/>
  <c r="E87" i="7" s="1"/>
  <c r="F87" i="7" a="1"/>
  <c r="F87" i="7" s="1"/>
  <c r="G87" i="7" a="1"/>
  <c r="G87" i="7" s="1"/>
  <c r="B88" i="7" a="1"/>
  <c r="B88" i="7" s="1"/>
  <c r="C88" i="7" a="1"/>
  <c r="C88" i="7" s="1"/>
  <c r="D88" i="7" a="1"/>
  <c r="D88" i="7" s="1"/>
  <c r="E88" i="7" a="1"/>
  <c r="E88" i="7" s="1"/>
  <c r="F88" i="7" a="1"/>
  <c r="F88" i="7" s="1"/>
  <c r="G88" i="7" a="1"/>
  <c r="G88" i="7" s="1"/>
  <c r="B89" i="7" a="1"/>
  <c r="B89" i="7" s="1"/>
  <c r="C89" i="7" a="1"/>
  <c r="C89" i="7" s="1"/>
  <c r="D89" i="7" a="1"/>
  <c r="D89" i="7" s="1"/>
  <c r="E89" i="7" a="1"/>
  <c r="E89" i="7" s="1"/>
  <c r="F89" i="7" a="1"/>
  <c r="F89" i="7" s="1"/>
  <c r="G89" i="7" a="1"/>
  <c r="G89" i="7" s="1"/>
  <c r="B90" i="7" a="1"/>
  <c r="B90" i="7" s="1"/>
  <c r="C90" i="7" a="1"/>
  <c r="C90" i="7" s="1"/>
  <c r="D90" i="7" a="1"/>
  <c r="D90" i="7" s="1"/>
  <c r="E90" i="7" a="1"/>
  <c r="E90" i="7" s="1"/>
  <c r="F90" i="7" a="1"/>
  <c r="F90" i="7" s="1"/>
  <c r="G90" i="7" a="1"/>
  <c r="G90" i="7" s="1"/>
  <c r="B91" i="7" a="1"/>
  <c r="B91" i="7" s="1"/>
  <c r="C91" i="7" a="1"/>
  <c r="C91" i="7" s="1"/>
  <c r="D91" i="7" a="1"/>
  <c r="D91" i="7" s="1"/>
  <c r="E91" i="7" a="1"/>
  <c r="E91" i="7" s="1"/>
  <c r="F91" i="7" a="1"/>
  <c r="F91" i="7" s="1"/>
  <c r="G91" i="7" a="1"/>
  <c r="G91" i="7" s="1"/>
  <c r="B92" i="7" a="1"/>
  <c r="B92" i="7" s="1"/>
  <c r="C92" i="7" a="1"/>
  <c r="C92" i="7" s="1"/>
  <c r="D92" i="7" a="1"/>
  <c r="D92" i="7" s="1"/>
  <c r="E92" i="7" a="1"/>
  <c r="E92" i="7" s="1"/>
  <c r="F92" i="7" a="1"/>
  <c r="F92" i="7" s="1"/>
  <c r="G92" i="7" a="1"/>
  <c r="G92" i="7" s="1"/>
  <c r="B93" i="7" a="1"/>
  <c r="B93" i="7" s="1"/>
  <c r="C93" i="7" a="1"/>
  <c r="C93" i="7" s="1"/>
  <c r="D93" i="7" a="1"/>
  <c r="D93" i="7" s="1"/>
  <c r="E93" i="7" a="1"/>
  <c r="E93" i="7" s="1"/>
  <c r="F93" i="7" a="1"/>
  <c r="F93" i="7" s="1"/>
  <c r="G93" i="7" a="1"/>
  <c r="G93" i="7" s="1"/>
  <c r="B94" i="7" a="1"/>
  <c r="B94" i="7" s="1"/>
  <c r="C94" i="7" a="1"/>
  <c r="C94" i="7" s="1"/>
  <c r="D94" i="7" a="1"/>
  <c r="D94" i="7" s="1"/>
  <c r="E94" i="7" a="1"/>
  <c r="E94" i="7" s="1"/>
  <c r="F94" i="7" a="1"/>
  <c r="F94" i="7" s="1"/>
  <c r="G94" i="7" a="1"/>
  <c r="G94" i="7" s="1"/>
  <c r="B95" i="7" a="1"/>
  <c r="B95" i="7" s="1"/>
  <c r="C95" i="7" a="1"/>
  <c r="C95" i="7" s="1"/>
  <c r="D95" i="7" a="1"/>
  <c r="D95" i="7" s="1"/>
  <c r="E95" i="7" a="1"/>
  <c r="E95" i="7" s="1"/>
  <c r="F95" i="7" a="1"/>
  <c r="F95" i="7" s="1"/>
  <c r="G95" i="7" a="1"/>
  <c r="G95" i="7" s="1"/>
  <c r="B96" i="7" a="1"/>
  <c r="B96" i="7" s="1"/>
  <c r="C96" i="7" a="1"/>
  <c r="C96" i="7" s="1"/>
  <c r="D96" i="7" a="1"/>
  <c r="D96" i="7" s="1"/>
  <c r="E96" i="7" a="1"/>
  <c r="E96" i="7"/>
  <c r="F96" i="7" a="1"/>
  <c r="F96" i="7" s="1"/>
  <c r="G96" i="7" a="1"/>
  <c r="G96" i="7" s="1"/>
  <c r="B97" i="7" a="1"/>
  <c r="B97" i="7" s="1"/>
  <c r="C97" i="7" a="1"/>
  <c r="C97" i="7" s="1"/>
  <c r="D97" i="7" a="1"/>
  <c r="D97" i="7" s="1"/>
  <c r="E97" i="7" a="1"/>
  <c r="E97" i="7" s="1"/>
  <c r="F97" i="7" a="1"/>
  <c r="F97" i="7"/>
  <c r="G97" i="7" a="1"/>
  <c r="G97" i="7" s="1"/>
  <c r="B98" i="7" a="1"/>
  <c r="B98" i="7" s="1"/>
  <c r="C98" i="7" a="1"/>
  <c r="C98" i="7" s="1"/>
  <c r="D98" i="7" a="1"/>
  <c r="D98" i="7" s="1"/>
  <c r="E98" i="7" a="1"/>
  <c r="E98" i="7" s="1"/>
  <c r="F98" i="7" a="1"/>
  <c r="F98" i="7" s="1"/>
  <c r="G98" i="7" a="1"/>
  <c r="G98" i="7" s="1"/>
  <c r="B99" i="7" a="1"/>
  <c r="B99" i="7" s="1"/>
  <c r="C99" i="7" a="1"/>
  <c r="C99" i="7" s="1"/>
  <c r="D99" i="7" a="1"/>
  <c r="D99" i="7" s="1"/>
  <c r="E99" i="7" a="1"/>
  <c r="E99" i="7" s="1"/>
  <c r="F99" i="7" a="1"/>
  <c r="F99" i="7" s="1"/>
  <c r="G99" i="7" a="1"/>
  <c r="G99" i="7" s="1"/>
  <c r="B100" i="7" a="1"/>
  <c r="B100" i="7" s="1"/>
  <c r="C100" i="7" a="1"/>
  <c r="C100" i="7" s="1"/>
  <c r="D100" i="7" a="1"/>
  <c r="D100" i="7" s="1"/>
  <c r="E100" i="7" a="1"/>
  <c r="E100" i="7" s="1"/>
  <c r="F100" i="7" a="1"/>
  <c r="F100" i="7" s="1"/>
  <c r="G100" i="7" a="1"/>
  <c r="G100" i="7" s="1"/>
  <c r="B101" i="7" a="1"/>
  <c r="B101" i="7" s="1"/>
  <c r="C101" i="7" a="1"/>
  <c r="C101" i="7" s="1"/>
  <c r="D101" i="7" a="1"/>
  <c r="D101" i="7" s="1"/>
  <c r="E101" i="7" a="1"/>
  <c r="E101" i="7" s="1"/>
  <c r="F101" i="7" a="1"/>
  <c r="F101" i="7" s="1"/>
  <c r="G101" i="7" a="1"/>
  <c r="G101" i="7" s="1"/>
  <c r="B102" i="7" a="1"/>
  <c r="B102" i="7" s="1"/>
  <c r="C102" i="7" a="1"/>
  <c r="C102" i="7" s="1"/>
  <c r="D102" i="7" a="1"/>
  <c r="D102" i="7" s="1"/>
  <c r="E102" i="7" a="1"/>
  <c r="E102" i="7" s="1"/>
  <c r="F102" i="7" a="1"/>
  <c r="F102" i="7" s="1"/>
  <c r="G102" i="7" a="1"/>
  <c r="G102" i="7" s="1"/>
  <c r="B103" i="7" a="1"/>
  <c r="B103" i="7" s="1"/>
  <c r="C103" i="7" a="1"/>
  <c r="C103" i="7" s="1"/>
  <c r="D103" i="7" a="1"/>
  <c r="D103" i="7" s="1"/>
  <c r="E103" i="7" a="1"/>
  <c r="E103" i="7" s="1"/>
  <c r="F103" i="7" a="1"/>
  <c r="F103" i="7" s="1"/>
  <c r="G103" i="7" a="1"/>
  <c r="G103" i="7" s="1"/>
  <c r="B104" i="7" a="1"/>
  <c r="B104" i="7" s="1"/>
  <c r="C104" i="7" a="1"/>
  <c r="C104" i="7" s="1"/>
  <c r="D104" i="7" a="1"/>
  <c r="D104" i="7" s="1"/>
  <c r="E104" i="7" a="1"/>
  <c r="E104" i="7" s="1"/>
  <c r="F104" i="7" a="1"/>
  <c r="F104" i="7" s="1"/>
  <c r="G104" i="7" a="1"/>
  <c r="G104" i="7" s="1"/>
  <c r="B105" i="7" a="1"/>
  <c r="B105" i="7" s="1"/>
  <c r="C105" i="7" a="1"/>
  <c r="C105" i="7" s="1"/>
  <c r="D105" i="7" a="1"/>
  <c r="D105" i="7" s="1"/>
  <c r="E105" i="7" a="1"/>
  <c r="E105" i="7" s="1"/>
  <c r="F105" i="7" a="1"/>
  <c r="F105" i="7" s="1"/>
  <c r="G105" i="7" a="1"/>
  <c r="G105" i="7" s="1"/>
  <c r="B106" i="7" a="1"/>
  <c r="B106" i="7" s="1"/>
  <c r="C106" i="7" a="1"/>
  <c r="C106" i="7" s="1"/>
  <c r="D106" i="7" a="1"/>
  <c r="D106" i="7" s="1"/>
  <c r="E106" i="7" a="1"/>
  <c r="E106" i="7" s="1"/>
  <c r="F106" i="7" a="1"/>
  <c r="F106" i="7" s="1"/>
  <c r="G106" i="7" a="1"/>
  <c r="G106" i="7" s="1"/>
  <c r="B107" i="7" a="1"/>
  <c r="B107" i="7" s="1"/>
  <c r="C107" i="7" a="1"/>
  <c r="C107" i="7" s="1"/>
  <c r="D107" i="7" a="1"/>
  <c r="D107" i="7" s="1"/>
  <c r="E107" i="7" a="1"/>
  <c r="E107" i="7" s="1"/>
  <c r="F107" i="7" a="1"/>
  <c r="F107" i="7" s="1"/>
  <c r="G107" i="7" a="1"/>
  <c r="G107" i="7" s="1"/>
  <c r="B108" i="7" a="1"/>
  <c r="B108" i="7" s="1"/>
  <c r="C108" i="7" a="1"/>
  <c r="C108" i="7" s="1"/>
  <c r="D108" i="7" a="1"/>
  <c r="D108" i="7" s="1"/>
  <c r="E108" i="7" a="1"/>
  <c r="E108" i="7" s="1"/>
  <c r="F108" i="7" a="1"/>
  <c r="F108" i="7" s="1"/>
  <c r="G108" i="7" a="1"/>
  <c r="G108" i="7" s="1"/>
  <c r="B109" i="7" a="1"/>
  <c r="B109" i="7" s="1"/>
  <c r="C109" i="7" a="1"/>
  <c r="C109" i="7" s="1"/>
  <c r="D109" i="7" a="1"/>
  <c r="D109" i="7" s="1"/>
  <c r="E109" i="7" a="1"/>
  <c r="E109" i="7" s="1"/>
  <c r="F109" i="7" a="1"/>
  <c r="F109" i="7" s="1"/>
  <c r="G109" i="7" a="1"/>
  <c r="G109" i="7" s="1"/>
  <c r="B110" i="7" a="1"/>
  <c r="B110" i="7" s="1"/>
  <c r="C110" i="7" a="1"/>
  <c r="C110" i="7" s="1"/>
  <c r="D110" i="7" a="1"/>
  <c r="D110" i="7" s="1"/>
  <c r="E110" i="7" a="1"/>
  <c r="E110" i="7" s="1"/>
  <c r="F110" i="7" a="1"/>
  <c r="F110" i="7" s="1"/>
  <c r="G110" i="7" a="1"/>
  <c r="G110" i="7" s="1"/>
  <c r="B111" i="7" a="1"/>
  <c r="B111" i="7" s="1"/>
  <c r="C111" i="7" a="1"/>
  <c r="C111" i="7" s="1"/>
  <c r="D111" i="7" a="1"/>
  <c r="D111" i="7" s="1"/>
  <c r="E111" i="7" a="1"/>
  <c r="E111" i="7" s="1"/>
  <c r="F111" i="7" a="1"/>
  <c r="F111" i="7" s="1"/>
  <c r="G111" i="7" a="1"/>
  <c r="G111" i="7" s="1"/>
  <c r="B112" i="7" a="1"/>
  <c r="B112" i="7" s="1"/>
  <c r="C112" i="7" a="1"/>
  <c r="C112" i="7"/>
  <c r="D112" i="7" a="1"/>
  <c r="D112" i="7" s="1"/>
  <c r="E112" i="7" a="1"/>
  <c r="E112" i="7" s="1"/>
  <c r="F112" i="7" a="1"/>
  <c r="F112" i="7" s="1"/>
  <c r="G112" i="7" a="1"/>
  <c r="G112" i="7" s="1"/>
  <c r="B113" i="7" a="1"/>
  <c r="B113" i="7" s="1"/>
  <c r="C113" i="7" a="1"/>
  <c r="C113" i="7" s="1"/>
  <c r="D113" i="7" a="1"/>
  <c r="D113" i="7" s="1"/>
  <c r="E113" i="7" a="1"/>
  <c r="E113" i="7" s="1"/>
  <c r="F113" i="7" a="1"/>
  <c r="F113" i="7" s="1"/>
  <c r="G113" i="7" a="1"/>
  <c r="G113" i="7" s="1"/>
  <c r="B114" i="7" a="1"/>
  <c r="B114" i="7" s="1"/>
  <c r="C114" i="7" a="1"/>
  <c r="C114" i="7" s="1"/>
  <c r="D114" i="7" a="1"/>
  <c r="D114" i="7" s="1"/>
  <c r="E114" i="7" a="1"/>
  <c r="E114" i="7" s="1"/>
  <c r="F114" i="7" a="1"/>
  <c r="F114" i="7" s="1"/>
  <c r="G114" i="7" a="1"/>
  <c r="G114" i="7" s="1"/>
  <c r="B115" i="7" a="1"/>
  <c r="B115" i="7" s="1"/>
  <c r="C115" i="7" a="1"/>
  <c r="C115" i="7" s="1"/>
  <c r="D115" i="7" a="1"/>
  <c r="D115" i="7" s="1"/>
  <c r="E115" i="7" a="1"/>
  <c r="E115" i="7" s="1"/>
  <c r="F115" i="7" a="1"/>
  <c r="F115" i="7" s="1"/>
  <c r="G115" i="7" a="1"/>
  <c r="G115" i="7" s="1"/>
  <c r="B116" i="7" a="1"/>
  <c r="B116" i="7" s="1"/>
  <c r="C116" i="7" a="1"/>
  <c r="C116" i="7" s="1"/>
  <c r="D116" i="7" a="1"/>
  <c r="D116" i="7" s="1"/>
  <c r="E116" i="7" a="1"/>
  <c r="E116" i="7" s="1"/>
  <c r="F116" i="7" a="1"/>
  <c r="F116" i="7" s="1"/>
  <c r="G116" i="7" a="1"/>
  <c r="G116" i="7" s="1"/>
  <c r="B117" i="7" a="1"/>
  <c r="B117" i="7" s="1"/>
  <c r="C117" i="7" a="1"/>
  <c r="C117" i="7" s="1"/>
  <c r="D117" i="7" a="1"/>
  <c r="D117" i="7" s="1"/>
  <c r="E117" i="7" a="1"/>
  <c r="E117" i="7" s="1"/>
  <c r="F117" i="7" a="1"/>
  <c r="F117" i="7" s="1"/>
  <c r="G117" i="7" a="1"/>
  <c r="G117" i="7" s="1"/>
  <c r="B118" i="7" a="1"/>
  <c r="B118" i="7" s="1"/>
  <c r="C118" i="7" a="1"/>
  <c r="C118" i="7" s="1"/>
  <c r="D118" i="7" a="1"/>
  <c r="D118" i="7" s="1"/>
  <c r="E118" i="7" a="1"/>
  <c r="E118" i="7" s="1"/>
  <c r="F118" i="7" a="1"/>
  <c r="F118" i="7" s="1"/>
  <c r="G118" i="7" a="1"/>
  <c r="G118" i="7" s="1"/>
  <c r="B119" i="7" a="1"/>
  <c r="B119" i="7" s="1"/>
  <c r="C119" i="7" a="1"/>
  <c r="C119" i="7" s="1"/>
  <c r="D119" i="7" a="1"/>
  <c r="D119" i="7" s="1"/>
  <c r="E119" i="7" a="1"/>
  <c r="E119" i="7" s="1"/>
  <c r="F119" i="7" a="1"/>
  <c r="F119" i="7" s="1"/>
  <c r="G119" i="7" a="1"/>
  <c r="G119" i="7" s="1"/>
  <c r="B120" i="7" a="1"/>
  <c r="B120" i="7" s="1"/>
  <c r="C120" i="7" a="1"/>
  <c r="C120" i="7"/>
  <c r="D120" i="7" a="1"/>
  <c r="D120" i="7" s="1"/>
  <c r="E120" i="7" a="1"/>
  <c r="E120" i="7" s="1"/>
  <c r="F120" i="7" a="1"/>
  <c r="F120" i="7" s="1"/>
  <c r="G120" i="7" a="1"/>
  <c r="G120" i="7" s="1"/>
  <c r="B121" i="7" a="1"/>
  <c r="B121" i="7" s="1"/>
  <c r="C121" i="7" a="1"/>
  <c r="C121" i="7" s="1"/>
  <c r="D121" i="7" a="1"/>
  <c r="D121" i="7" s="1"/>
  <c r="E121" i="7" a="1"/>
  <c r="E121" i="7" s="1"/>
  <c r="F121" i="7" a="1"/>
  <c r="F121" i="7" s="1"/>
  <c r="G121" i="7" a="1"/>
  <c r="G121" i="7" s="1"/>
  <c r="B122" i="7" a="1"/>
  <c r="B122" i="7" s="1"/>
  <c r="C122" i="7" a="1"/>
  <c r="C122" i="7" s="1"/>
  <c r="D122" i="7" a="1"/>
  <c r="D122" i="7" s="1"/>
  <c r="E122" i="7" a="1"/>
  <c r="E122" i="7" s="1"/>
  <c r="F122" i="7" a="1"/>
  <c r="F122" i="7"/>
  <c r="G122" i="7" a="1"/>
  <c r="G122" i="7" s="1"/>
  <c r="B123" i="7" a="1"/>
  <c r="B123" i="7" s="1"/>
  <c r="C123" i="7" a="1"/>
  <c r="C123" i="7" s="1"/>
  <c r="D123" i="7" a="1"/>
  <c r="D123" i="7" s="1"/>
  <c r="E123" i="7" a="1"/>
  <c r="E123" i="7" s="1"/>
  <c r="F123" i="7" a="1"/>
  <c r="F123" i="7" s="1"/>
  <c r="G123" i="7" a="1"/>
  <c r="G123" i="7" s="1"/>
  <c r="B124" i="7" a="1"/>
  <c r="B124" i="7" s="1"/>
  <c r="C124" i="7" a="1"/>
  <c r="C124" i="7" s="1"/>
  <c r="D124" i="7" a="1"/>
  <c r="D124" i="7" s="1"/>
  <c r="E124" i="7" a="1"/>
  <c r="E124" i="7" s="1"/>
  <c r="F124" i="7" a="1"/>
  <c r="F124" i="7" s="1"/>
  <c r="G124" i="7" a="1"/>
  <c r="G124" i="7" s="1"/>
  <c r="B125" i="7" a="1"/>
  <c r="B125" i="7" s="1"/>
  <c r="C125" i="7" a="1"/>
  <c r="C125" i="7" s="1"/>
  <c r="D125" i="7" a="1"/>
  <c r="D125" i="7" s="1"/>
  <c r="E125" i="7" a="1"/>
  <c r="E125" i="7" s="1"/>
  <c r="F125" i="7" a="1"/>
  <c r="F125" i="7" s="1"/>
  <c r="G125" i="7" a="1"/>
  <c r="G125" i="7" s="1"/>
  <c r="B126" i="7" a="1"/>
  <c r="B126" i="7" s="1"/>
  <c r="C126" i="7" a="1"/>
  <c r="C126" i="7" s="1"/>
  <c r="D126" i="7" a="1"/>
  <c r="D126" i="7" s="1"/>
  <c r="E126" i="7" a="1"/>
  <c r="E126" i="7" s="1"/>
  <c r="F126" i="7" a="1"/>
  <c r="F126" i="7" s="1"/>
  <c r="G126" i="7" a="1"/>
  <c r="G126" i="7" s="1"/>
  <c r="B127" i="7" a="1"/>
  <c r="B127" i="7" s="1"/>
  <c r="C127" i="7" a="1"/>
  <c r="C127" i="7" s="1"/>
  <c r="D127" i="7" a="1"/>
  <c r="D127" i="7" s="1"/>
  <c r="E127" i="7" a="1"/>
  <c r="E127" i="7" s="1"/>
  <c r="F127" i="7" a="1"/>
  <c r="F127" i="7" s="1"/>
  <c r="G127" i="7" a="1"/>
  <c r="G127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3F3743-4BB0-43BB-AB77-2C322698EBED}" keepAlive="1" name="Query - Table 1" description="Connection to the 'Table 1' query in the workbook." type="5" refreshedVersion="8" background="1" saveData="1">
    <dbPr connection="Provider=Microsoft.Mashup.OleDb.1;Data Source=$Workbook$;Location=&quot;Table 1&quot;;Extended Properties=&quot;&quot;" command="SELECT * FROM [Table 1]"/>
  </connection>
  <connection id="2" xr16:uid="{737989A2-4EF1-4645-8BDE-F769D38FE0F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2585A799-E529-4046-BB10-2D2C50179254}" name="WorksheetConnection_Champion trophy analysis (version 1).xlsb.xlsx!Table10" type="102" refreshedVersion="8" minRefreshableVersion="5">
    <extLst>
      <ext xmlns:x15="http://schemas.microsoft.com/office/spreadsheetml/2010/11/main" uri="{DE250136-89BD-433C-8126-D09CA5730AF9}">
        <x15:connection id="Table10">
          <x15:rangePr sourceName="_xlcn.WorksheetConnection_Championtrophyanalysisversion1.xlsb.xlsxTable101"/>
        </x15:connection>
      </ext>
    </extLst>
  </connection>
  <connection id="4" xr16:uid="{E7A713C5-5BA8-4DAA-A6C6-7EEC42109C86}" name="WorksheetConnection_Champion trophy analysis (version 1).xlsb.xlsx!Table11" type="102" refreshedVersion="8" minRefreshableVersion="5">
    <extLst>
      <ext xmlns:x15="http://schemas.microsoft.com/office/spreadsheetml/2010/11/main" uri="{DE250136-89BD-433C-8126-D09CA5730AF9}">
        <x15:connection id="Table11">
          <x15:rangePr sourceName="_xlcn.WorksheetConnection_Championtrophyanalysisversion1.xlsb.xlsxTable111"/>
        </x15:connection>
      </ext>
    </extLst>
  </connection>
  <connection id="5" xr16:uid="{1C60C0FA-AE9D-41C1-AAA3-2B3236572ACF}" name="WorksheetConnection_Champion trophy analysis (version 1).xlsb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Championtrophyanalysisversion1.xlsb.xlsxTable21"/>
        </x15:connection>
      </ext>
    </extLst>
  </connection>
  <connection id="6" xr16:uid="{FF0F5EF6-E681-4109-81D4-518DFE43BC2E}" name="WorksheetConnection_Champion trophy analysis (version 1).xlsb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Championtrophyanalysisversion1.xlsb.xlsxTable31"/>
        </x15:connection>
      </ext>
    </extLst>
  </connection>
  <connection id="7" xr16:uid="{D249CEC6-36C3-4DE7-A57F-3B3E8C53021C}" name="WorksheetConnection_Champion trophy analysis (version 1).xlsb.xlsx!Table5" type="102" refreshedVersion="8" minRefreshableVersion="5">
    <extLst>
      <ext xmlns:x15="http://schemas.microsoft.com/office/spreadsheetml/2010/11/main" uri="{DE250136-89BD-433C-8126-D09CA5730AF9}">
        <x15:connection id="Table5">
          <x15:rangePr sourceName="_xlcn.WorksheetConnection_Championtrophyanalysisversion1.xlsb.xlsxTable51"/>
        </x15:connection>
      </ext>
    </extLst>
  </connection>
  <connection id="8" xr16:uid="{6067D064-5FC3-4892-93E1-D05D08DC95E7}" name="WorksheetConnection_Champion trophy analysis (version 1).xlsb.xlsx!Table8" type="102" refreshedVersion="8" minRefreshableVersion="5">
    <extLst>
      <ext xmlns:x15="http://schemas.microsoft.com/office/spreadsheetml/2010/11/main" uri="{DE250136-89BD-433C-8126-D09CA5730AF9}">
        <x15:connection id="Table8">
          <x15:rangePr sourceName="_xlcn.WorksheetConnection_Championtrophyanalysisversion1.xlsb.xlsxTable81"/>
        </x15:connection>
      </ext>
    </extLst>
  </connection>
  <connection id="9" xr16:uid="{80B9B0A0-EA50-45AE-8FC3-A2C3269AB116}" name="WorksheetConnection_Players scores!$A$1:$J$127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PlayersscoresA1J1271"/>
        </x15:connection>
      </ext>
    </extLst>
  </connection>
  <connection id="10" xr16:uid="{240413F6-6595-468D-98AC-8C4D39CFFDE2}" name="WorksheetConnection_Players_individual scores!$A$1:$H$213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Players_individualscoresA1H213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<sst xmlns="http://schemas.openxmlformats.org/spreadsheetml/2006/main" count="2093" uniqueCount="462">
  <si>
    <t>Matches</t>
  </si>
  <si>
    <t>Innings</t>
  </si>
  <si>
    <t>Bat Avg</t>
  </si>
  <si>
    <t>Runs</t>
  </si>
  <si>
    <t>Not Outs</t>
  </si>
  <si>
    <t>Highest Score</t>
  </si>
  <si>
    <t>-</t>
  </si>
  <si>
    <t>5*</t>
  </si>
  <si>
    <t>2*</t>
  </si>
  <si>
    <t xml:space="preserve"> Shubman Gill</t>
  </si>
  <si>
    <t xml:space="preserve"> Virat Kohli</t>
  </si>
  <si>
    <t xml:space="preserve"> Shreyas Iyer</t>
  </si>
  <si>
    <t xml:space="preserve"> KL Rahul</t>
  </si>
  <si>
    <t xml:space="preserve"> Rishabh Pant</t>
  </si>
  <si>
    <t xml:space="preserve"> Hardik Pandya</t>
  </si>
  <si>
    <t xml:space="preserve"> Axar Patel</t>
  </si>
  <si>
    <t xml:space="preserve"> Washington Sundar</t>
  </si>
  <si>
    <t xml:space="preserve"> Kuldeep Yadav</t>
  </si>
  <si>
    <t xml:space="preserve"> Harshit Rana</t>
  </si>
  <si>
    <t xml:space="preserve"> Mohd. Shami</t>
  </si>
  <si>
    <t xml:space="preserve"> Arshdeep Singh</t>
  </si>
  <si>
    <t xml:space="preserve"> Ravindra Jadeja</t>
  </si>
  <si>
    <t xml:space="preserve"> Varun Chakaravarthy.</t>
  </si>
  <si>
    <t xml:space="preserve"> Soumya Sarkar</t>
  </si>
  <si>
    <t xml:space="preserve"> Tanzid Hasan</t>
  </si>
  <si>
    <t xml:space="preserve"> Tawhid Hridoy</t>
  </si>
  <si>
    <t xml:space="preserve"> Mushfiqur Rahim</t>
  </si>
  <si>
    <t xml:space="preserve"> MD Mahmud Ullah</t>
  </si>
  <si>
    <t xml:space="preserve"> Jaker Ali Anik</t>
  </si>
  <si>
    <t xml:space="preserve"> Mehidy Hasan Miraz</t>
  </si>
  <si>
    <t xml:space="preserve"> Rishad Hossain</t>
  </si>
  <si>
    <t xml:space="preserve"> Taskin Ahmed</t>
  </si>
  <si>
    <t xml:space="preserve"> Mustafizur Rahman</t>
  </si>
  <si>
    <t xml:space="preserve"> Parvez Hossain Emon</t>
  </si>
  <si>
    <t xml:space="preserve"> Nasum Ahmed</t>
  </si>
  <si>
    <t xml:space="preserve"> Tanzim Hasan Sakib</t>
  </si>
  <si>
    <t xml:space="preserve"> Nahid Rana.</t>
  </si>
  <si>
    <t xml:space="preserve"> Michael Bracewell</t>
  </si>
  <si>
    <t xml:space="preserve"> Mark Chapman</t>
  </si>
  <si>
    <t xml:space="preserve"> Devon Conway</t>
  </si>
  <si>
    <t xml:space="preserve"> Lockie Ferguson</t>
  </si>
  <si>
    <t xml:space="preserve"> Matt Henry</t>
  </si>
  <si>
    <t xml:space="preserve"> Tom Latham</t>
  </si>
  <si>
    <t xml:space="preserve"> Daryl Mitchell</t>
  </si>
  <si>
    <t xml:space="preserve"> Will O’Rourke</t>
  </si>
  <si>
    <t xml:space="preserve"> Glenn Phillips</t>
  </si>
  <si>
    <t xml:space="preserve"> Rachin Ravindra</t>
  </si>
  <si>
    <t xml:space="preserve"> Nathan Smith</t>
  </si>
  <si>
    <t xml:space="preserve"> Kane Williamson</t>
  </si>
  <si>
    <t xml:space="preserve"> Will Young</t>
  </si>
  <si>
    <t xml:space="preserve"> Jacob Duffy.</t>
  </si>
  <si>
    <t xml:space="preserve"> Babar Azam</t>
  </si>
  <si>
    <t xml:space="preserve"> Imam-ul-Haq</t>
  </si>
  <si>
    <t xml:space="preserve"> Kamran Ghulam</t>
  </si>
  <si>
    <t xml:space="preserve"> Saud Shakeel</t>
  </si>
  <si>
    <t xml:space="preserve"> Tayyab Tahir</t>
  </si>
  <si>
    <t xml:space="preserve"> Faheem Ashraf</t>
  </si>
  <si>
    <t xml:space="preserve"> Khushdil Shah</t>
  </si>
  <si>
    <t xml:space="preserve"> Salman Ali Agha</t>
  </si>
  <si>
    <t xml:space="preserve"> Usman Khan</t>
  </si>
  <si>
    <t xml:space="preserve"> Abrar Ahmed</t>
  </si>
  <si>
    <t xml:space="preserve"> Haris Rauf</t>
  </si>
  <si>
    <t xml:space="preserve"> Mohammad Hasnain</t>
  </si>
  <si>
    <t xml:space="preserve"> Naseem Shah</t>
  </si>
  <si>
    <t xml:space="preserve"> Shaheen Shah Afridi.</t>
  </si>
  <si>
    <t xml:space="preserve"> Ibrahim Zadran</t>
  </si>
  <si>
    <t xml:space="preserve"> Rahmanullah Gurbaz</t>
  </si>
  <si>
    <t xml:space="preserve"> Sediqullah Atal</t>
  </si>
  <si>
    <t xml:space="preserve"> Rahmat Shah</t>
  </si>
  <si>
    <t xml:space="preserve"> Ikram Alikhil</t>
  </si>
  <si>
    <t xml:space="preserve"> Gulbadin Naib</t>
  </si>
  <si>
    <t xml:space="preserve"> Azmatullah Omarzai</t>
  </si>
  <si>
    <t xml:space="preserve"> Mohammad Nabi</t>
  </si>
  <si>
    <t xml:space="preserve"> Rashid Khan</t>
  </si>
  <si>
    <t xml:space="preserve"> Nangyal Kharoti</t>
  </si>
  <si>
    <t xml:space="preserve"> Noor Ahmad</t>
  </si>
  <si>
    <t xml:space="preserve"> Fazalhaq Farooqi</t>
  </si>
  <si>
    <t xml:space="preserve"> Farid Malik</t>
  </si>
  <si>
    <t xml:space="preserve"> Bilal Sami</t>
  </si>
  <si>
    <t xml:space="preserve"> Jofra Archer</t>
  </si>
  <si>
    <t xml:space="preserve"> Gus Atkinson</t>
  </si>
  <si>
    <t xml:space="preserve"> Tom Banton</t>
  </si>
  <si>
    <t xml:space="preserve"> Harry Brook</t>
  </si>
  <si>
    <t xml:space="preserve"> Rehan Ahmed</t>
  </si>
  <si>
    <t xml:space="preserve"> Ben Duckett</t>
  </si>
  <si>
    <t xml:space="preserve"> Jamie Overton</t>
  </si>
  <si>
    <t xml:space="preserve"> Jamie Smith</t>
  </si>
  <si>
    <t xml:space="preserve"> Liam Livingstone</t>
  </si>
  <si>
    <t xml:space="preserve"> Adil Rashid</t>
  </si>
  <si>
    <t xml:space="preserve"> Joe Root</t>
  </si>
  <si>
    <t xml:space="preserve"> Saqib Mahmood</t>
  </si>
  <si>
    <t xml:space="preserve"> Phil Salt</t>
  </si>
  <si>
    <t xml:space="preserve"> Mark Wood</t>
  </si>
  <si>
    <t xml:space="preserve"> Sean Abbott</t>
  </si>
  <si>
    <t xml:space="preserve"> Alex Carey</t>
  </si>
  <si>
    <t xml:space="preserve"> Ben Dwarshuis</t>
  </si>
  <si>
    <t xml:space="preserve"> Nathan Ellis</t>
  </si>
  <si>
    <t xml:space="preserve"> Jake Fraser-McGurk</t>
  </si>
  <si>
    <t xml:space="preserve"> Aaron Hardie</t>
  </si>
  <si>
    <t xml:space="preserve"> Travis Head</t>
  </si>
  <si>
    <t xml:space="preserve"> Josh Inglis</t>
  </si>
  <si>
    <t xml:space="preserve"> Spencer Johnson</t>
  </si>
  <si>
    <t xml:space="preserve"> Marnus Labuschagne</t>
  </si>
  <si>
    <t xml:space="preserve"> Glenn Maxwell</t>
  </si>
  <si>
    <t xml:space="preserve"> Tanveer Sangha</t>
  </si>
  <si>
    <t xml:space="preserve"> Matthew Short</t>
  </si>
  <si>
    <t xml:space="preserve"> Tony de Zorzi</t>
  </si>
  <si>
    <t xml:space="preserve"> Marco Jansen</t>
  </si>
  <si>
    <t xml:space="preserve"> Heinrich Klaasen</t>
  </si>
  <si>
    <t xml:space="preserve"> Keshav Maharaj</t>
  </si>
  <si>
    <t xml:space="preserve"> Aiden Markram</t>
  </si>
  <si>
    <t xml:space="preserve"> David Miller</t>
  </si>
  <si>
    <t xml:space="preserve"> Wiaan Mulder</t>
  </si>
  <si>
    <t xml:space="preserve"> Lungi Ngidi</t>
  </si>
  <si>
    <t xml:space="preserve"> Kagiso Rabada</t>
  </si>
  <si>
    <t xml:space="preserve"> Ryan Rickelton</t>
  </si>
  <si>
    <t xml:space="preserve"> Tabraiz Shamsi</t>
  </si>
  <si>
    <t xml:space="preserve"> Tristan Stubbs</t>
  </si>
  <si>
    <t xml:space="preserve"> Rassie van der Dussen</t>
  </si>
  <si>
    <t>India</t>
  </si>
  <si>
    <t>Rohit Sharma (c)</t>
  </si>
  <si>
    <t>Bangladesh</t>
  </si>
  <si>
    <t xml:space="preserve"> Nazmul Hossain Shanto (c)</t>
  </si>
  <si>
    <t>New Zealand</t>
  </si>
  <si>
    <t xml:space="preserve"> Mitchell Santner (c)</t>
  </si>
  <si>
    <t>Pakistan</t>
  </si>
  <si>
    <t xml:space="preserve"> Mohammad Rizwan (c)</t>
  </si>
  <si>
    <t>Afghanistan</t>
  </si>
  <si>
    <t>Hashmatullah Shahidi (c)</t>
  </si>
  <si>
    <t>England</t>
  </si>
  <si>
    <t xml:space="preserve"> Jos Buttler (c)</t>
  </si>
  <si>
    <t>Australia</t>
  </si>
  <si>
    <t>Steve Smith (c)</t>
  </si>
  <si>
    <t>South Africa</t>
  </si>
  <si>
    <t xml:space="preserve"> Temba Bavuma (c)</t>
  </si>
  <si>
    <t xml:space="preserve"> Naveed Zadran. </t>
  </si>
  <si>
    <t xml:space="preserve"> Adam Zampa.</t>
  </si>
  <si>
    <t>Cooper Connolly.</t>
  </si>
  <si>
    <t xml:space="preserve"> Corbin Bosch.</t>
  </si>
  <si>
    <t>Kwena Maphaka</t>
  </si>
  <si>
    <t>Teams</t>
  </si>
  <si>
    <t>Players</t>
  </si>
  <si>
    <t>Braydon Carse</t>
  </si>
  <si>
    <t>118*</t>
  </si>
  <si>
    <t>9*</t>
  </si>
  <si>
    <t>Kyle jamieson</t>
  </si>
  <si>
    <t>100*</t>
  </si>
  <si>
    <t>101*</t>
  </si>
  <si>
    <t>42*</t>
  </si>
  <si>
    <t>1*</t>
  </si>
  <si>
    <t>72*</t>
  </si>
  <si>
    <t>52*</t>
  </si>
  <si>
    <t>12*</t>
  </si>
  <si>
    <t>120*</t>
  </si>
  <si>
    <t>59*</t>
  </si>
  <si>
    <t>32*</t>
  </si>
  <si>
    <t>3*</t>
  </si>
  <si>
    <t>Fakhar Zaman</t>
  </si>
  <si>
    <t>Country</t>
  </si>
  <si>
    <t>Flags</t>
  </si>
  <si>
    <t>Balls</t>
  </si>
  <si>
    <t>4s</t>
  </si>
  <si>
    <t>6s</t>
  </si>
  <si>
    <t>Strike Rate</t>
  </si>
  <si>
    <t>Opposition</t>
  </si>
  <si>
    <t>S.R</t>
  </si>
  <si>
    <t>Ball Faced</t>
  </si>
  <si>
    <t>Player</t>
  </si>
  <si>
    <t>Tonyde Zorzi</t>
  </si>
  <si>
    <t>Win %</t>
  </si>
  <si>
    <t>Wins</t>
  </si>
  <si>
    <t>Lost</t>
  </si>
  <si>
    <t>Team</t>
  </si>
  <si>
    <t>Overs</t>
  </si>
  <si>
    <t>Wickets</t>
  </si>
  <si>
    <t>Economy</t>
  </si>
  <si>
    <t>Maidens</t>
  </si>
  <si>
    <t>Dots</t>
  </si>
  <si>
    <t>Michael Bracewell</t>
  </si>
  <si>
    <t>Mitchell Santner</t>
  </si>
  <si>
    <t>Will Rourke</t>
  </si>
  <si>
    <t>Axar Patel</t>
  </si>
  <si>
    <t>Mohammad Shami</t>
  </si>
  <si>
    <t>Kuldeep Yadav</t>
  </si>
  <si>
    <t>Matt Henry</t>
  </si>
  <si>
    <t>Jofra Archer</t>
  </si>
  <si>
    <t>Keshav Maharaj</t>
  </si>
  <si>
    <t>Ravindra Jadeja</t>
  </si>
  <si>
    <t>Kyle Jamieson</t>
  </si>
  <si>
    <t>Nathan Ellis</t>
  </si>
  <si>
    <t>Kagiso Rabada</t>
  </si>
  <si>
    <t>Marco Jansen</t>
  </si>
  <si>
    <t>Lungi Ngidi</t>
  </si>
  <si>
    <t>Hardik Pandya</t>
  </si>
  <si>
    <t>Wiaan Mulder</t>
  </si>
  <si>
    <t>Adam Zampa</t>
  </si>
  <si>
    <t>Ben Dwarshuis</t>
  </si>
  <si>
    <t>Taskin Ahmed</t>
  </si>
  <si>
    <t>Varun Chakaravarthy</t>
  </si>
  <si>
    <t>Adil Rashid</t>
  </si>
  <si>
    <t>Abrar Ahmed</t>
  </si>
  <si>
    <t>Fazalhaq Farooqi</t>
  </si>
  <si>
    <t>Azmatullah Omarzai</t>
  </si>
  <si>
    <t>Mustafizur Rahman</t>
  </si>
  <si>
    <t>Naseem Shah</t>
  </si>
  <si>
    <t>Harshit Rana</t>
  </si>
  <si>
    <t>Spencer Johnson</t>
  </si>
  <si>
    <t>Mark Wood</t>
  </si>
  <si>
    <t>Rishad Hossain</t>
  </si>
  <si>
    <t>Shaheen Afridi</t>
  </si>
  <si>
    <t>Mehidy Miraz</t>
  </si>
  <si>
    <t>Noor Ahmad</t>
  </si>
  <si>
    <t>Mohammad Nabi</t>
  </si>
  <si>
    <t>Rashid Khan</t>
  </si>
  <si>
    <t>Glenn Maxwell</t>
  </si>
  <si>
    <t>Haris Rauf</t>
  </si>
  <si>
    <t>Jamie Overton</t>
  </si>
  <si>
    <t>Khushdil Shah</t>
  </si>
  <si>
    <t>Liam Livingstone</t>
  </si>
  <si>
    <t>Glenn Phillips</t>
  </si>
  <si>
    <t>Nahid Rana</t>
  </si>
  <si>
    <t>Matthew Short</t>
  </si>
  <si>
    <t>Rachin Ravindra</t>
  </si>
  <si>
    <t>Joe Root</t>
  </si>
  <si>
    <t>Brydon Carse</t>
  </si>
  <si>
    <t>Cooper Connolly</t>
  </si>
  <si>
    <t>Gulbadin Naib</t>
  </si>
  <si>
    <t>Saqib Mahmood</t>
  </si>
  <si>
    <t>Tanveer Sangha</t>
  </si>
  <si>
    <t>Salman Agha</t>
  </si>
  <si>
    <t>Aiden Markram</t>
  </si>
  <si>
    <t>Marnus Labuschagne</t>
  </si>
  <si>
    <t>Najmul Shanto</t>
  </si>
  <si>
    <t>Nathan Smith</t>
  </si>
  <si>
    <t>Travis Head</t>
  </si>
  <si>
    <t>Ibrahim Zadran</t>
  </si>
  <si>
    <t>Ben Duckett</t>
  </si>
  <si>
    <t>Josh Inglis</t>
  </si>
  <si>
    <t>Tom Latham</t>
  </si>
  <si>
    <t>Will Young</t>
  </si>
  <si>
    <t>Ryan Rickelton</t>
  </si>
  <si>
    <t>Kane Williamson</t>
  </si>
  <si>
    <t>Shubman Gill</t>
  </si>
  <si>
    <t>David Miller</t>
  </si>
  <si>
    <t>Virat Kohli</t>
  </si>
  <si>
    <t>Tawhid Hridoy</t>
  </si>
  <si>
    <t>Rahmat Shah</t>
  </si>
  <si>
    <t>Sediqullah Atal</t>
  </si>
  <si>
    <t>Shreyas Iyer</t>
  </si>
  <si>
    <t>Steve Smith</t>
  </si>
  <si>
    <t>Rassievan Dussen</t>
  </si>
  <si>
    <t>Alex Carey</t>
  </si>
  <si>
    <t>Jaker Ali</t>
  </si>
  <si>
    <t>Heinrich Klaasen</t>
  </si>
  <si>
    <t>Babar Azam</t>
  </si>
  <si>
    <t>Saud Shakeel</t>
  </si>
  <si>
    <t>Temba Bavuma</t>
  </si>
  <si>
    <t>Daryl Mitchell</t>
  </si>
  <si>
    <t>Mohammad Rizwan</t>
  </si>
  <si>
    <t>KLRahul KLRahul</t>
  </si>
  <si>
    <t>Rohit Sharma</t>
  </si>
  <si>
    <t>Hashmatullah Shahidi</t>
  </si>
  <si>
    <t>Jos Buttler</t>
  </si>
  <si>
    <t>Devon Conway</t>
  </si>
  <si>
    <t>Harry Brook</t>
  </si>
  <si>
    <t>Tanzid Hasan</t>
  </si>
  <si>
    <t>Jamie Smith</t>
  </si>
  <si>
    <t>Phil Salt</t>
  </si>
  <si>
    <t>Rahmanullah Gurbaz</t>
  </si>
  <si>
    <t>Imam Haq</t>
  </si>
  <si>
    <t>Tayyab Tahir</t>
  </si>
  <si>
    <t>Mahmudullah Mahmudullah</t>
  </si>
  <si>
    <t>Mushfiqur Rahim</t>
  </si>
  <si>
    <t>player</t>
  </si>
  <si>
    <t>POS</t>
  </si>
  <si>
    <t>5/42</t>
  </si>
  <si>
    <t>5/53</t>
  </si>
  <si>
    <t>5/58</t>
  </si>
  <si>
    <t>3/25</t>
  </si>
  <si>
    <t>3/31</t>
  </si>
  <si>
    <t>2/25</t>
  </si>
  <si>
    <t>3/36</t>
  </si>
  <si>
    <t>3/39</t>
  </si>
  <si>
    <t>2/27</t>
  </si>
  <si>
    <t>2/28</t>
  </si>
  <si>
    <t>4/26</t>
  </si>
  <si>
    <t>3/40</t>
  </si>
  <si>
    <t>3/43</t>
  </si>
  <si>
    <t>3/47</t>
  </si>
  <si>
    <t>3/48</t>
  </si>
  <si>
    <t>3/64</t>
  </si>
  <si>
    <t>3/66</t>
  </si>
  <si>
    <t>3/72</t>
  </si>
  <si>
    <t>2/31</t>
  </si>
  <si>
    <t>2/35</t>
  </si>
  <si>
    <t>2/36</t>
  </si>
  <si>
    <t>2/38</t>
  </si>
  <si>
    <t>Catches</t>
  </si>
  <si>
    <t>Max_Catches</t>
  </si>
  <si>
    <t>Catch/Inning</t>
  </si>
  <si>
    <t>5</t>
  </si>
  <si>
    <t>7</t>
  </si>
  <si>
    <t>2</t>
  </si>
  <si>
    <t>1.4</t>
  </si>
  <si>
    <t>4</t>
  </si>
  <si>
    <t>1.25</t>
  </si>
  <si>
    <t>1</t>
  </si>
  <si>
    <t>3</t>
  </si>
  <si>
    <t>1.333</t>
  </si>
  <si>
    <t>MG Bracewell (NZ)</t>
  </si>
  <si>
    <t>0.8</t>
  </si>
  <si>
    <t>M Jansen (SA)</t>
  </si>
  <si>
    <t>M Labuschagne (AUS)</t>
  </si>
  <si>
    <t>AK Markram (SA)</t>
  </si>
  <si>
    <t>Mohammad Nabi (AFG)</t>
  </si>
  <si>
    <t>T Bavuma (SA)</t>
  </si>
  <si>
    <t>Rishad Hossain (BAN)</t>
  </si>
  <si>
    <t>JC Archer (ENG)</t>
  </si>
  <si>
    <t>0.666</t>
  </si>
  <si>
    <t>Azmatullah Omarzai (AFG)</t>
  </si>
  <si>
    <t>JC Buttler (ENG)</t>
  </si>
  <si>
    <t>NT Ellis (AUS)</t>
  </si>
  <si>
    <t>KA Maharaj (SA)</t>
  </si>
  <si>
    <t>GJ Maxwell (AUS)</t>
  </si>
  <si>
    <t>L Ngidi (SA)</t>
  </si>
  <si>
    <t>K Rabada (SA)</t>
  </si>
  <si>
    <t>Rahmat Shah (AFG)</t>
  </si>
  <si>
    <t>MJ Henry (NZ)</t>
  </si>
  <si>
    <t>0.5</t>
  </si>
  <si>
    <t>SS Iyer (IND)</t>
  </si>
  <si>
    <t>0.4</t>
  </si>
  <si>
    <t>W O'Rourke (NZ)</t>
  </si>
  <si>
    <t>AR Patel (IND)</t>
  </si>
  <si>
    <t>MJ Santner (NZ)</t>
  </si>
  <si>
    <t>Shubman Gill (IND)</t>
  </si>
  <si>
    <t>WA Young (NZ)</t>
  </si>
  <si>
    <t>Fakhar Zaman (PAK)</t>
  </si>
  <si>
    <t>Imam-ul-Haq (PAK)</t>
  </si>
  <si>
    <t>S Mahmood (ENG)</t>
  </si>
  <si>
    <t>Soumya Sarkar (BAN)</t>
  </si>
  <si>
    <t>DP Conway (NZ)</t>
  </si>
  <si>
    <t>Najmul Hossain Shanto (BAN)</t>
  </si>
  <si>
    <t>RD Rickelton (SA)</t>
  </si>
  <si>
    <t>Shaheen Shah Afridi (PAK)</t>
  </si>
  <si>
    <t>BM Duckett (ENG)</t>
  </si>
  <si>
    <t>0.333</t>
  </si>
  <si>
    <t>BJ Dwarshuis (AUS)</t>
  </si>
  <si>
    <t>Gulbadin Naib (AFG)</t>
  </si>
  <si>
    <t>Hashmatullah Shahidi (AFG)</t>
  </si>
  <si>
    <t>Ibrahim Zadran (AFG)</t>
  </si>
  <si>
    <t>LS Livingstone (ENG)</t>
  </si>
  <si>
    <t>AU Rashid (ENG)</t>
  </si>
  <si>
    <t>JE Root (ENG)</t>
  </si>
  <si>
    <t>Sediqullah Atal (AFG)</t>
  </si>
  <si>
    <t>SPD Smith (AUS)</t>
  </si>
  <si>
    <t>HE van der Dussen (SA)</t>
  </si>
  <si>
    <t>KA Jamieson (NZ)</t>
  </si>
  <si>
    <t>0.25</t>
  </si>
  <si>
    <t>DJ Mitchell (NZ)</t>
  </si>
  <si>
    <t>RA Jadeja (IND)</t>
  </si>
  <si>
    <t>0.2</t>
  </si>
  <si>
    <t>Kuldeep Yadav (IND)</t>
  </si>
  <si>
    <t>Mohammed Shami (IND)</t>
  </si>
  <si>
    <t>HH Pandya (IND)</t>
  </si>
  <si>
    <t>RG Sharma (IND)</t>
  </si>
  <si>
    <t>JP Inglis (AUS)</t>
  </si>
  <si>
    <t>H Klaasen (SA)</t>
  </si>
  <si>
    <t>TWM Latham (NZ)</t>
  </si>
  <si>
    <t>Mohammad Rizwan (PAK)</t>
  </si>
  <si>
    <t>Mushfiqur Rahim (BAN)</t>
  </si>
  <si>
    <t>Rahmanullah Gurbaz (AFG)</t>
  </si>
  <si>
    <t>KL Rahul (IND)</t>
  </si>
  <si>
    <t>JL Smith (ENG)</t>
  </si>
  <si>
    <t>BA Carse (ENG)</t>
  </si>
  <si>
    <t>C Connolly (AUS)</t>
  </si>
  <si>
    <t>T de Zorzi (SA)</t>
  </si>
  <si>
    <t>Mahmudullah (BAN)</t>
  </si>
  <si>
    <t>Nahid Rana (BAN)</t>
  </si>
  <si>
    <t>T Sangha (AUS)</t>
  </si>
  <si>
    <t>T Stubbs (SA)</t>
  </si>
  <si>
    <t>Tanzim Hasan Sakib (BAN)</t>
  </si>
  <si>
    <t>Abrar Ahmed (PAK)</t>
  </si>
  <si>
    <t>Agha Salman (PAK)</t>
  </si>
  <si>
    <t>Babar Azam (PAK)</t>
  </si>
  <si>
    <t>Haris Rauf (PAK)</t>
  </si>
  <si>
    <t>Harshit Rana (IND)</t>
  </si>
  <si>
    <t>Jaker Ali (BAN)</t>
  </si>
  <si>
    <t>SH Johnson (AUS)</t>
  </si>
  <si>
    <t>Khushdil Shah (PAK)</t>
  </si>
  <si>
    <t>Mehidy Hasan Miraz (BAN)</t>
  </si>
  <si>
    <t>Mustafizur Rahman (BAN)</t>
  </si>
  <si>
    <t>Naseem Shah (PAK)</t>
  </si>
  <si>
    <t>J Overton (ENG)</t>
  </si>
  <si>
    <t>Saud Shakeel (PAK)</t>
  </si>
  <si>
    <t>MW Short (AUS)</t>
  </si>
  <si>
    <t>NG Smith (NZ)</t>
  </si>
  <si>
    <t>Tanzid Hasan (BAN)</t>
  </si>
  <si>
    <t>Taskin Ahmed (BAN)</t>
  </si>
  <si>
    <t>Tayyab Tahir (PAK)</t>
  </si>
  <si>
    <t>Towhid Hridoy (BAN)</t>
  </si>
  <si>
    <t>MA Wood (ENG)</t>
  </si>
  <si>
    <t>HC Brook (ENG)</t>
  </si>
  <si>
    <t>Fazalhaq Farooqi (AFG)</t>
  </si>
  <si>
    <t>TM Head (AUS)</t>
  </si>
  <si>
    <t>DA Miller (SA)</t>
  </si>
  <si>
    <t>PWA Mulder (SA)</t>
  </si>
  <si>
    <t>Noor Ahmad (AFG)</t>
  </si>
  <si>
    <t>Rashid Khan (AFG)</t>
  </si>
  <si>
    <t>PD Salt (ENG)</t>
  </si>
  <si>
    <t>CV Varun (IND)</t>
  </si>
  <si>
    <t>A Zampa (AUS)</t>
  </si>
  <si>
    <t>Virat Kohli (IND)</t>
  </si>
  <si>
    <t>Kane Williamson (NZ)</t>
  </si>
  <si>
    <t>Rachin Ravindra (NZ)</t>
  </si>
  <si>
    <t>Glenn Phillips (NZ)</t>
  </si>
  <si>
    <t>Alex Carey (AUS)</t>
  </si>
  <si>
    <t>Flag</t>
  </si>
  <si>
    <t>Match_No</t>
  </si>
  <si>
    <t>Team 1</t>
  </si>
  <si>
    <t>Team 2</t>
  </si>
  <si>
    <t>Winner</t>
  </si>
  <si>
    <t>Total Score</t>
  </si>
  <si>
    <t>Total Wickets</t>
  </si>
  <si>
    <t>Match type</t>
  </si>
  <si>
    <t>Qualifier</t>
  </si>
  <si>
    <t>Semifinal</t>
  </si>
  <si>
    <t>Final</t>
  </si>
  <si>
    <t>Win By</t>
  </si>
  <si>
    <t>60 runs</t>
  </si>
  <si>
    <t>6 wickets</t>
  </si>
  <si>
    <t>107 runs</t>
  </si>
  <si>
    <t>5 wickets</t>
  </si>
  <si>
    <t>Abandoned</t>
  </si>
  <si>
    <t>No result</t>
  </si>
  <si>
    <t>8 runs</t>
  </si>
  <si>
    <t>7 wickets</t>
  </si>
  <si>
    <t>44 runs</t>
  </si>
  <si>
    <t>4 wickets</t>
  </si>
  <si>
    <t>50 runs</t>
  </si>
  <si>
    <t>Out/ Not Out</t>
  </si>
  <si>
    <t>Not Out</t>
  </si>
  <si>
    <t>Out</t>
  </si>
  <si>
    <t>Grand Total</t>
  </si>
  <si>
    <t>Sum of Runs</t>
  </si>
  <si>
    <t>Bating Average</t>
  </si>
  <si>
    <t>Total 4's</t>
  </si>
  <si>
    <t>Total 6's</t>
  </si>
  <si>
    <t>Total 6s</t>
  </si>
  <si>
    <t>Total 4s</t>
  </si>
  <si>
    <t>IN</t>
  </si>
  <si>
    <t>BAN</t>
  </si>
  <si>
    <t>NZ</t>
  </si>
  <si>
    <t>PAK</t>
  </si>
  <si>
    <t>AFG</t>
  </si>
  <si>
    <t>ENG</t>
  </si>
  <si>
    <t>AUS</t>
  </si>
  <si>
    <t>SA</t>
  </si>
  <si>
    <t xml:space="preserve">IN </t>
  </si>
  <si>
    <t xml:space="preserve">ENG </t>
  </si>
  <si>
    <t>Highest S.R.</t>
  </si>
  <si>
    <t xml:space="preserve"> Economy</t>
  </si>
  <si>
    <t>Maidens Overs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</si>
</sst>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b/>
      <sz val="7"/>
      <color rgb="FF000000"/>
      <name val="Arial"/>
      <family val="2"/>
    </font>
    <font>
      <sz val="14"/>
      <color rgb="FF000000"/>
      <name val="Arial"/>
      <family val="2"/>
    </font>
    <font>
      <b/>
      <sz val="13"/>
      <color rgb="FF000000"/>
      <name val="Arial"/>
      <family val="2"/>
    </font>
    <font>
      <b/>
      <sz val="7"/>
      <color rgb="FF000000"/>
      <name val="Arial"/>
      <family val="2"/>
    </font>
    <font>
      <sz val="11"/>
      <color rgb="FF000000"/>
      <name val="Arial"/>
      <family val="2"/>
    </font>
    <font>
      <sz val="14"/>
      <color rgb="FFFFFFFF"/>
      <name val="Arial"/>
      <family val="2"/>
    </font>
    <font>
      <u/>
      <sz val="11"/>
      <color theme="10"/>
      <name val="Aptos Narrow"/>
      <family val="2"/>
      <scheme val="minor"/>
    </font>
    <font>
      <b/>
      <sz val="7"/>
      <color rgb="FF000000"/>
      <name val="Arial"/>
      <family val="2"/>
    </font>
    <font>
      <sz val="8"/>
      <color theme="1"/>
      <name val="Arial"/>
      <family val="2"/>
    </font>
    <font>
      <b/>
      <sz val="6"/>
      <color rgb="FF000000"/>
      <name val="Arial"/>
      <family val="2"/>
    </font>
    <font>
      <sz val="11"/>
      <color theme="1"/>
      <name val="Aptos Narrow"/>
      <family val="2"/>
      <scheme val="minor"/>
    </font>
    <font>
      <sz val="8"/>
      <color rgb="FF222222"/>
      <name val="Segoe UI"/>
      <family val="2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2"/>
      <color rgb="FFFF9900"/>
      <name val="Aptos Narrow"/>
      <family val="2"/>
      <scheme val="minor"/>
    </font>
    <font>
      <b/>
      <sz val="12"/>
      <color rgb="FF00B05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82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1" xfId="0" applyBorder="1"/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7" fillId="0" borderId="1" xfId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0" borderId="1" xfId="0" applyBorder="1" applyAlignment="1">
      <alignment horizontal="center"/>
    </xf>
    <xf numFmtId="0" fontId="10" fillId="0" borderId="0" xfId="0" applyFont="1" applyAlignment="1">
      <alignment vertical="center" wrapText="1"/>
    </xf>
    <xf numFmtId="17" fontId="8" fillId="0" borderId="0" xfId="0" applyNumberFormat="1" applyFont="1" applyAlignment="1">
      <alignment vertical="center" wrapText="1"/>
    </xf>
    <xf numFmtId="16" fontId="0" fillId="0" borderId="0" xfId="0" applyNumberFormat="1"/>
    <xf numFmtId="16" fontId="8" fillId="0" borderId="0" xfId="0" applyNumberFormat="1" applyFont="1" applyAlignment="1">
      <alignment vertical="center" wrapText="1"/>
    </xf>
    <xf numFmtId="0" fontId="11" fillId="0" borderId="1" xfId="1" applyFont="1" applyBorder="1"/>
    <xf numFmtId="49" fontId="0" fillId="0" borderId="0" xfId="0" applyNumberFormat="1"/>
    <xf numFmtId="2" fontId="0" fillId="0" borderId="1" xfId="0" applyNumberFormat="1" applyBorder="1" applyAlignment="1">
      <alignment horizontal="center"/>
    </xf>
    <xf numFmtId="0" fontId="0" fillId="0" borderId="2" xfId="0" applyBorder="1"/>
    <xf numFmtId="0" fontId="0" fillId="2" borderId="1" xfId="0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0" fontId="0" fillId="0" borderId="3" xfId="0" applyBorder="1"/>
    <xf numFmtId="0" fontId="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/>
    </xf>
    <xf numFmtId="49" fontId="0" fillId="0" borderId="1" xfId="0" applyNumberFormat="1" applyBorder="1"/>
    <xf numFmtId="2" fontId="0" fillId="0" borderId="1" xfId="0" applyNumberFormat="1" applyBorder="1"/>
    <xf numFmtId="0" fontId="11" fillId="0" borderId="1" xfId="0" applyFont="1" applyBorder="1"/>
    <xf numFmtId="0" fontId="0" fillId="0" borderId="1" xfId="1" applyFont="1" applyBorder="1"/>
    <xf numFmtId="2" fontId="1" fillId="0" borderId="1" xfId="0" applyNumberFormat="1" applyFont="1" applyBorder="1" applyAlignment="1">
      <alignment horizontal="center" vertical="center" wrapText="1"/>
    </xf>
    <xf numFmtId="0" fontId="15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/>
    <xf numFmtId="2" fontId="14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14" fillId="3" borderId="1" xfId="0" applyFont="1" applyFill="1" applyBorder="1"/>
    <xf numFmtId="0" fontId="13" fillId="0" borderId="1" xfId="0" applyFont="1" applyBorder="1"/>
    <xf numFmtId="0" fontId="6" fillId="0" borderId="0" xfId="0" applyFont="1" applyAlignment="1">
      <alignment vertical="center" wrapText="1"/>
    </xf>
    <xf numFmtId="2" fontId="13" fillId="0" borderId="1" xfId="0" applyNumberFormat="1" applyFont="1" applyBorder="1"/>
    <xf numFmtId="0" fontId="14" fillId="0" borderId="1" xfId="0" applyFont="1" applyBorder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2" borderId="7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7" xfId="0" applyBorder="1"/>
    <xf numFmtId="0" fontId="0" fillId="0" borderId="4" xfId="0" applyBorder="1"/>
    <xf numFmtId="0" fontId="0" fillId="0" borderId="5" xfId="0" applyBorder="1"/>
    <xf numFmtId="0" fontId="2" fillId="0" borderId="3" xfId="0" applyFont="1" applyBorder="1" applyAlignment="1">
      <alignment vertical="center" wrapText="1"/>
    </xf>
    <xf numFmtId="0" fontId="7" fillId="0" borderId="3" xfId="1" applyBorder="1" applyAlignment="1">
      <alignment vertical="center" wrapText="1"/>
    </xf>
    <xf numFmtId="0" fontId="6" fillId="0" borderId="3" xfId="0" applyFont="1" applyBorder="1" applyAlignment="1">
      <alignment vertical="center" wrapText="1"/>
    </xf>
    <xf numFmtId="0" fontId="0" fillId="2" borderId="7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0" fillId="0" borderId="8" xfId="0" applyBorder="1"/>
    <xf numFmtId="0" fontId="11" fillId="0" borderId="3" xfId="1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11" fillId="0" borderId="10" xfId="1" applyFont="1" applyBorder="1"/>
    <xf numFmtId="49" fontId="0" fillId="0" borderId="10" xfId="0" applyNumberFormat="1" applyBorder="1"/>
    <xf numFmtId="0" fontId="0" fillId="0" borderId="10" xfId="0" applyBorder="1"/>
    <xf numFmtId="2" fontId="0" fillId="0" borderId="10" xfId="0" applyNumberFormat="1" applyBorder="1"/>
    <xf numFmtId="0" fontId="8" fillId="0" borderId="5" xfId="0" applyFont="1" applyBorder="1" applyAlignment="1">
      <alignment vertical="center" wrapText="1"/>
    </xf>
    <xf numFmtId="0" fontId="13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6" fillId="0" borderId="0" xfId="0" applyFont="1"/>
    <xf numFmtId="0" fontId="14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4" fillId="3" borderId="8" xfId="0" applyFont="1" applyFill="1" applyBorder="1" applyAlignment="1">
      <alignment horizontal="center"/>
    </xf>
    <xf numFmtId="0" fontId="14" fillId="3" borderId="3" xfId="0" applyFont="1" applyFill="1" applyBorder="1" applyAlignment="1">
      <alignment horizontal="center"/>
    </xf>
    <xf numFmtId="0" fontId="0" fillId="0" borderId="0" xfId="0" applyBorder="1"/>
    <xf numFmtId="0" fontId="14" fillId="0" borderId="0" xfId="0" applyFont="1" applyBorder="1"/>
    <xf numFmtId="0" fontId="13" fillId="0" borderId="0" xfId="0" applyFont="1" applyBorder="1"/>
    <xf numFmtId="2" fontId="13" fillId="0" borderId="0" xfId="0" applyNumberFormat="1" applyFont="1" applyBorder="1"/>
    <xf numFmtId="0" fontId="1" fillId="0" borderId="0" xfId="0" applyFont="1" applyBorder="1" applyAlignment="1">
      <alignment vertical="center" wrapText="1"/>
    </xf>
    <xf numFmtId="0" fontId="4" fillId="0" borderId="0" xfId="0" applyFont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8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26" Type="http://schemas.openxmlformats.org/officeDocument/2006/relationships/sharedStrings" Target="sharedStrings.xml"/><Relationship Id="rId39" Type="http://schemas.openxmlformats.org/officeDocument/2006/relationships/customXml" Target="../customXml/item6.xml"/><Relationship Id="rId21" Type="http://schemas.openxmlformats.org/officeDocument/2006/relationships/pivotCacheDefinition" Target="pivotCache/pivotCacheDefinition8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50" Type="http://schemas.openxmlformats.org/officeDocument/2006/relationships/customXml" Target="../customXml/item17.xml"/><Relationship Id="rId55" Type="http://schemas.openxmlformats.org/officeDocument/2006/relationships/customXml" Target="../customXml/item2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9" Type="http://schemas.microsoft.com/office/2017/06/relationships/rdRichValue" Target="richData/rdrichvalue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32" Type="http://schemas.openxmlformats.org/officeDocument/2006/relationships/powerPivotData" Target="model/item.data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3" Type="http://schemas.openxmlformats.org/officeDocument/2006/relationships/customXml" Target="../customXml/item20.xml"/><Relationship Id="rId58" Type="http://schemas.openxmlformats.org/officeDocument/2006/relationships/customXml" Target="../customXml/item25.xml"/><Relationship Id="rId5" Type="http://schemas.openxmlformats.org/officeDocument/2006/relationships/worksheet" Target="worksheets/sheet5.xml"/><Relationship Id="rId19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pivotCacheDefinition" Target="pivotCache/pivotCacheDefinition9.xml"/><Relationship Id="rId27" Type="http://schemas.openxmlformats.org/officeDocument/2006/relationships/sheetMetadata" Target="metadata.xml"/><Relationship Id="rId30" Type="http://schemas.microsoft.com/office/2017/06/relationships/rdRichValueStructure" Target="richData/rdrichvaluestructure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56" Type="http://schemas.openxmlformats.org/officeDocument/2006/relationships/customXml" Target="../customXml/item23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styles" Target="styles.xml"/><Relationship Id="rId33" Type="http://schemas.openxmlformats.org/officeDocument/2006/relationships/calcChain" Target="calcChain.xml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20" Type="http://schemas.openxmlformats.org/officeDocument/2006/relationships/pivotCacheDefinition" Target="pivotCache/pivotCacheDefinition7.xml"/><Relationship Id="rId41" Type="http://schemas.openxmlformats.org/officeDocument/2006/relationships/customXml" Target="../customXml/item8.xml"/><Relationship Id="rId54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2.xml"/><Relationship Id="rId23" Type="http://schemas.openxmlformats.org/officeDocument/2006/relationships/theme" Target="theme/theme1.xml"/><Relationship Id="rId28" Type="http://schemas.microsoft.com/office/2022/10/relationships/richValueRel" Target="richData/richValueRel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Relationship Id="rId57" Type="http://schemas.openxmlformats.org/officeDocument/2006/relationships/customXml" Target="../customXml/item24.xml"/><Relationship Id="rId10" Type="http://schemas.openxmlformats.org/officeDocument/2006/relationships/worksheet" Target="worksheets/sheet10.xml"/><Relationship Id="rId31" Type="http://schemas.microsoft.com/office/2017/06/relationships/rdRichValueTypes" Target="richData/rdRichValueTypes.xml"/><Relationship Id="rId44" Type="http://schemas.openxmlformats.org/officeDocument/2006/relationships/customXml" Target="../customXml/item11.xml"/><Relationship Id="rId52" Type="http://schemas.openxmlformats.org/officeDocument/2006/relationships/customXml" Target="../customXml/item1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emf"/><Relationship Id="rId13" Type="http://schemas.openxmlformats.org/officeDocument/2006/relationships/image" Target="../media/image21.emf"/><Relationship Id="rId3" Type="http://schemas.openxmlformats.org/officeDocument/2006/relationships/image" Target="../media/image11.emf"/><Relationship Id="rId7" Type="http://schemas.openxmlformats.org/officeDocument/2006/relationships/image" Target="../media/image15.emf"/><Relationship Id="rId12" Type="http://schemas.openxmlformats.org/officeDocument/2006/relationships/image" Target="../media/image20.emf"/><Relationship Id="rId2" Type="http://schemas.openxmlformats.org/officeDocument/2006/relationships/image" Target="../media/image10.emf"/><Relationship Id="rId16" Type="http://schemas.openxmlformats.org/officeDocument/2006/relationships/image" Target="../media/image24.png"/><Relationship Id="rId1" Type="http://schemas.openxmlformats.org/officeDocument/2006/relationships/image" Target="../media/image9.emf"/><Relationship Id="rId6" Type="http://schemas.openxmlformats.org/officeDocument/2006/relationships/image" Target="../media/image14.emf"/><Relationship Id="rId11" Type="http://schemas.openxmlformats.org/officeDocument/2006/relationships/image" Target="../media/image19.emf"/><Relationship Id="rId5" Type="http://schemas.openxmlformats.org/officeDocument/2006/relationships/image" Target="../media/image13.emf"/><Relationship Id="rId15" Type="http://schemas.openxmlformats.org/officeDocument/2006/relationships/image" Target="../media/image23.png"/><Relationship Id="rId10" Type="http://schemas.openxmlformats.org/officeDocument/2006/relationships/image" Target="../media/image18.emf"/><Relationship Id="rId4" Type="http://schemas.openxmlformats.org/officeDocument/2006/relationships/image" Target="../media/image12.emf"/><Relationship Id="rId9" Type="http://schemas.openxmlformats.org/officeDocument/2006/relationships/image" Target="../media/image17.emf"/><Relationship Id="rId1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22860</xdr:rowOff>
    </xdr:from>
    <xdr:to>
      <xdr:col>15</xdr:col>
      <xdr:colOff>601980</xdr:colOff>
      <xdr:row>29</xdr:row>
      <xdr:rowOff>45720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DAF385B-BC0F-4FD4-BA79-B78D910CE0B6}"/>
            </a:ext>
          </a:extLst>
        </xdr:cNvPr>
        <xdr:cNvSpPr/>
      </xdr:nvSpPr>
      <xdr:spPr>
        <a:xfrm>
          <a:off x="38100" y="22860"/>
          <a:ext cx="9707880" cy="53263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205740</xdr:colOff>
      <xdr:row>0</xdr:row>
      <xdr:rowOff>68580</xdr:rowOff>
    </xdr:from>
    <xdr:to>
      <xdr:col>7</xdr:col>
      <xdr:colOff>53340</xdr:colOff>
      <xdr:row>4</xdr:row>
      <xdr:rowOff>7620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94C3EC55-60E1-80E0-67AA-B93A7A6F4A5A}"/>
            </a:ext>
          </a:extLst>
        </xdr:cNvPr>
        <xdr:cNvSpPr/>
      </xdr:nvSpPr>
      <xdr:spPr>
        <a:xfrm>
          <a:off x="2644140" y="68580"/>
          <a:ext cx="1676400" cy="67056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91440</xdr:colOff>
      <xdr:row>0</xdr:row>
      <xdr:rowOff>68580</xdr:rowOff>
    </xdr:from>
    <xdr:to>
      <xdr:col>9</xdr:col>
      <xdr:colOff>175260</xdr:colOff>
      <xdr:row>4</xdr:row>
      <xdr:rowOff>15240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220F3C4B-E0B8-415A-B3EE-088DE0923972}"/>
            </a:ext>
          </a:extLst>
        </xdr:cNvPr>
        <xdr:cNvSpPr/>
      </xdr:nvSpPr>
      <xdr:spPr>
        <a:xfrm>
          <a:off x="4358640" y="68580"/>
          <a:ext cx="1303020" cy="67818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320040</xdr:colOff>
      <xdr:row>0</xdr:row>
      <xdr:rowOff>76200</xdr:rowOff>
    </xdr:from>
    <xdr:to>
      <xdr:col>4</xdr:col>
      <xdr:colOff>152400</xdr:colOff>
      <xdr:row>4</xdr:row>
      <xdr:rowOff>22860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B5B43A40-3BA7-4644-A06E-6804516BC87E}"/>
            </a:ext>
          </a:extLst>
        </xdr:cNvPr>
        <xdr:cNvSpPr/>
      </xdr:nvSpPr>
      <xdr:spPr>
        <a:xfrm>
          <a:off x="929640" y="76200"/>
          <a:ext cx="1661160" cy="67818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403860</xdr:colOff>
      <xdr:row>0</xdr:row>
      <xdr:rowOff>106680</xdr:rowOff>
    </xdr:from>
    <xdr:to>
      <xdr:col>4</xdr:col>
      <xdr:colOff>30480</xdr:colOff>
      <xdr:row>3</xdr:row>
      <xdr:rowOff>134504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95FCC12-783B-1F7C-7E04-40DE7EB29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" y="106680"/>
          <a:ext cx="1455420" cy="576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304800</xdr:colOff>
      <xdr:row>0</xdr:row>
      <xdr:rowOff>129540</xdr:rowOff>
    </xdr:from>
    <xdr:to>
      <xdr:col>6</xdr:col>
      <xdr:colOff>548640</xdr:colOff>
      <xdr:row>3</xdr:row>
      <xdr:rowOff>119299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321D90-862D-0419-8158-A034A8D06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29540"/>
          <a:ext cx="1463040" cy="538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350520</xdr:colOff>
      <xdr:row>0</xdr:row>
      <xdr:rowOff>68580</xdr:rowOff>
    </xdr:from>
    <xdr:to>
      <xdr:col>13</xdr:col>
      <xdr:colOff>449580</xdr:colOff>
      <xdr:row>4</xdr:row>
      <xdr:rowOff>45720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7A946655-2400-4C1E-8E0A-A9F1CEFC728B}"/>
            </a:ext>
          </a:extLst>
        </xdr:cNvPr>
        <xdr:cNvSpPr/>
      </xdr:nvSpPr>
      <xdr:spPr>
        <a:xfrm>
          <a:off x="7056120" y="68580"/>
          <a:ext cx="1318260" cy="70866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160020</xdr:colOff>
      <xdr:row>14</xdr:row>
      <xdr:rowOff>15240</xdr:rowOff>
    </xdr:from>
    <xdr:to>
      <xdr:col>3</xdr:col>
      <xdr:colOff>472440</xdr:colOff>
      <xdr:row>21</xdr:row>
      <xdr:rowOff>60960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4F4616C-6558-BB22-28CB-A351BD396868}"/>
            </a:ext>
          </a:extLst>
        </xdr:cNvPr>
        <xdr:cNvSpPr/>
      </xdr:nvSpPr>
      <xdr:spPr>
        <a:xfrm>
          <a:off x="160020" y="2575560"/>
          <a:ext cx="2141220" cy="14630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167640</xdr:colOff>
      <xdr:row>21</xdr:row>
      <xdr:rowOff>121920</xdr:rowOff>
    </xdr:from>
    <xdr:to>
      <xdr:col>3</xdr:col>
      <xdr:colOff>480060</xdr:colOff>
      <xdr:row>28</xdr:row>
      <xdr:rowOff>167640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74F7E499-F35E-4C62-9C59-20A0AAE04B18}"/>
            </a:ext>
          </a:extLst>
        </xdr:cNvPr>
        <xdr:cNvSpPr/>
      </xdr:nvSpPr>
      <xdr:spPr>
        <a:xfrm>
          <a:off x="167640" y="4099560"/>
          <a:ext cx="2141220" cy="14630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22860</xdr:colOff>
      <xdr:row>14</xdr:row>
      <xdr:rowOff>22860</xdr:rowOff>
    </xdr:from>
    <xdr:to>
      <xdr:col>7</xdr:col>
      <xdr:colOff>373380</xdr:colOff>
      <xdr:row>21</xdr:row>
      <xdr:rowOff>83820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3243671B-463D-404A-8CB4-E8F6FBE1A006}"/>
            </a:ext>
          </a:extLst>
        </xdr:cNvPr>
        <xdr:cNvSpPr/>
      </xdr:nvSpPr>
      <xdr:spPr>
        <a:xfrm>
          <a:off x="2461260" y="2583180"/>
          <a:ext cx="2179320" cy="147828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533400</xdr:colOff>
      <xdr:row>14</xdr:row>
      <xdr:rowOff>30480</xdr:rowOff>
    </xdr:from>
    <xdr:to>
      <xdr:col>11</xdr:col>
      <xdr:colOff>281940</xdr:colOff>
      <xdr:row>21</xdr:row>
      <xdr:rowOff>99060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6EC751C8-250C-4850-91B0-30A5DD278670}"/>
            </a:ext>
          </a:extLst>
        </xdr:cNvPr>
        <xdr:cNvSpPr/>
      </xdr:nvSpPr>
      <xdr:spPr>
        <a:xfrm>
          <a:off x="4800600" y="2590800"/>
          <a:ext cx="2186940" cy="14859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7620</xdr:colOff>
      <xdr:row>21</xdr:row>
      <xdr:rowOff>137160</xdr:rowOff>
    </xdr:from>
    <xdr:to>
      <xdr:col>7</xdr:col>
      <xdr:colOff>358140</xdr:colOff>
      <xdr:row>29</xdr:row>
      <xdr:rowOff>15240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C39D9386-C662-4022-943A-92DD83EC17DE}"/>
            </a:ext>
          </a:extLst>
        </xdr:cNvPr>
        <xdr:cNvSpPr/>
      </xdr:nvSpPr>
      <xdr:spPr>
        <a:xfrm>
          <a:off x="2446020" y="4114800"/>
          <a:ext cx="2179320" cy="147828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472440</xdr:colOff>
      <xdr:row>14</xdr:row>
      <xdr:rowOff>22860</xdr:rowOff>
    </xdr:from>
    <xdr:to>
      <xdr:col>15</xdr:col>
      <xdr:colOff>365760</xdr:colOff>
      <xdr:row>21</xdr:row>
      <xdr:rowOff>114300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218ACD32-E2ED-4388-B99D-12DE05384C4C}"/>
            </a:ext>
          </a:extLst>
        </xdr:cNvPr>
        <xdr:cNvSpPr/>
      </xdr:nvSpPr>
      <xdr:spPr>
        <a:xfrm>
          <a:off x="7178040" y="2583180"/>
          <a:ext cx="2331720" cy="15087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83820</xdr:colOff>
      <xdr:row>5</xdr:row>
      <xdr:rowOff>22860</xdr:rowOff>
    </xdr:from>
    <xdr:to>
      <xdr:col>15</xdr:col>
      <xdr:colOff>533400</xdr:colOff>
      <xdr:row>13</xdr:row>
      <xdr:rowOff>106680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8FC7498C-34EF-44B4-964B-FC8C188A1589}"/>
            </a:ext>
          </a:extLst>
        </xdr:cNvPr>
        <xdr:cNvSpPr/>
      </xdr:nvSpPr>
      <xdr:spPr>
        <a:xfrm>
          <a:off x="7399020" y="937260"/>
          <a:ext cx="2278380" cy="15468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480060</xdr:colOff>
      <xdr:row>5</xdr:row>
      <xdr:rowOff>22860</xdr:rowOff>
    </xdr:from>
    <xdr:to>
      <xdr:col>11</xdr:col>
      <xdr:colOff>556260</xdr:colOff>
      <xdr:row>13</xdr:row>
      <xdr:rowOff>106680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BEC8797E-DFCA-4DB4-91CA-EB505A7A9260}"/>
            </a:ext>
          </a:extLst>
        </xdr:cNvPr>
        <xdr:cNvSpPr/>
      </xdr:nvSpPr>
      <xdr:spPr>
        <a:xfrm>
          <a:off x="4747260" y="937260"/>
          <a:ext cx="2514600" cy="15468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15240</xdr:colOff>
      <xdr:row>5</xdr:row>
      <xdr:rowOff>22860</xdr:rowOff>
    </xdr:from>
    <xdr:to>
      <xdr:col>7</xdr:col>
      <xdr:colOff>388620</xdr:colOff>
      <xdr:row>13</xdr:row>
      <xdr:rowOff>99060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3B914947-F6A3-4EB0-83E4-BBD368B7F9B0}"/>
            </a:ext>
          </a:extLst>
        </xdr:cNvPr>
        <xdr:cNvSpPr/>
      </xdr:nvSpPr>
      <xdr:spPr>
        <a:xfrm>
          <a:off x="1844040" y="937260"/>
          <a:ext cx="2811780" cy="15392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243840</xdr:colOff>
      <xdr:row>13</xdr:row>
      <xdr:rowOff>160020</xdr:rowOff>
    </xdr:from>
    <xdr:to>
      <xdr:col>3</xdr:col>
      <xdr:colOff>548640</xdr:colOff>
      <xdr:row>15</xdr:row>
      <xdr:rowOff>160020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9E411D4-E0D4-4991-8B1E-9C1C4A527E86}"/>
            </a:ext>
          </a:extLst>
        </xdr:cNvPr>
        <xdr:cNvSpPr txBox="1"/>
      </xdr:nvSpPr>
      <xdr:spPr>
        <a:xfrm>
          <a:off x="243840" y="2537460"/>
          <a:ext cx="2133600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Highest 6's By players</a:t>
          </a:r>
        </a:p>
      </xdr:txBody>
    </xdr:sp>
    <xdr:clientData/>
  </xdr:twoCellAnchor>
  <xdr:twoCellAnchor>
    <xdr:from>
      <xdr:col>8</xdr:col>
      <xdr:colOff>411480</xdr:colOff>
      <xdr:row>14</xdr:row>
      <xdr:rowOff>83820</xdr:rowOff>
    </xdr:from>
    <xdr:to>
      <xdr:col>11</xdr:col>
      <xdr:colOff>205740</xdr:colOff>
      <xdr:row>17</xdr:row>
      <xdr:rowOff>38100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650B1B6D-3E60-45D2-BC0A-1D0E1BA854A3}"/>
            </a:ext>
          </a:extLst>
        </xdr:cNvPr>
        <xdr:cNvSpPr txBox="1"/>
      </xdr:nvSpPr>
      <xdr:spPr>
        <a:xfrm>
          <a:off x="5288280" y="2644140"/>
          <a:ext cx="1623060" cy="5029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8</xdr:col>
      <xdr:colOff>236220</xdr:colOff>
      <xdr:row>4</xdr:row>
      <xdr:rowOff>167640</xdr:rowOff>
    </xdr:from>
    <xdr:to>
      <xdr:col>12</xdr:col>
      <xdr:colOff>15240</xdr:colOff>
      <xdr:row>6</xdr:row>
      <xdr:rowOff>121920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72EA6119-BDCC-4700-9BEA-00796DAA4FC6}"/>
            </a:ext>
          </a:extLst>
        </xdr:cNvPr>
        <xdr:cNvSpPr txBox="1"/>
      </xdr:nvSpPr>
      <xdr:spPr>
        <a:xfrm>
          <a:off x="5113020" y="899160"/>
          <a:ext cx="221742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Best Batting Average</a:t>
          </a:r>
        </a:p>
      </xdr:txBody>
    </xdr:sp>
    <xdr:clientData/>
  </xdr:twoCellAnchor>
  <xdr:twoCellAnchor>
    <xdr:from>
      <xdr:col>3</xdr:col>
      <xdr:colOff>22860</xdr:colOff>
      <xdr:row>4</xdr:row>
      <xdr:rowOff>160020</xdr:rowOff>
    </xdr:from>
    <xdr:to>
      <xdr:col>7</xdr:col>
      <xdr:colOff>373380</xdr:colOff>
      <xdr:row>6</xdr:row>
      <xdr:rowOff>91440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2EF9D4AB-FE3C-4CA7-9D91-4DC836B38F9B}"/>
            </a:ext>
          </a:extLst>
        </xdr:cNvPr>
        <xdr:cNvSpPr txBox="1"/>
      </xdr:nvSpPr>
      <xdr:spPr>
        <a:xfrm>
          <a:off x="1851660" y="891540"/>
          <a:ext cx="2788920" cy="297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Highest Run Scorer</a:t>
          </a:r>
        </a:p>
      </xdr:txBody>
    </xdr:sp>
    <xdr:clientData/>
  </xdr:twoCellAnchor>
  <xdr:twoCellAnchor>
    <xdr:from>
      <xdr:col>9</xdr:col>
      <xdr:colOff>213360</xdr:colOff>
      <xdr:row>0</xdr:row>
      <xdr:rowOff>68580</xdr:rowOff>
    </xdr:from>
    <xdr:to>
      <xdr:col>11</xdr:col>
      <xdr:colOff>304800</xdr:colOff>
      <xdr:row>4</xdr:row>
      <xdr:rowOff>30480</xdr:rowOff>
    </xdr:to>
    <xdr:sp macro="" textlink="">
      <xdr:nvSpPr>
        <xdr:cNvPr id="40" name="Rectangle: Rounded Corners 39">
          <a:extLst>
            <a:ext uri="{FF2B5EF4-FFF2-40B4-BE49-F238E27FC236}">
              <a16:creationId xmlns:a16="http://schemas.microsoft.com/office/drawing/2014/main" id="{7F7BE48E-2554-4C02-BEB2-CA9FD363E3D4}"/>
            </a:ext>
          </a:extLst>
        </xdr:cNvPr>
        <xdr:cNvSpPr/>
      </xdr:nvSpPr>
      <xdr:spPr>
        <a:xfrm>
          <a:off x="5699760" y="68580"/>
          <a:ext cx="1310640" cy="69342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358140</xdr:colOff>
      <xdr:row>0</xdr:row>
      <xdr:rowOff>144780</xdr:rowOff>
    </xdr:from>
    <xdr:to>
      <xdr:col>13</xdr:col>
      <xdr:colOff>342900</xdr:colOff>
      <xdr:row>4</xdr:row>
      <xdr:rowOff>15240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A80F4738-F5F9-432F-9120-615404418C8D}"/>
            </a:ext>
          </a:extLst>
        </xdr:cNvPr>
        <xdr:cNvSpPr txBox="1"/>
      </xdr:nvSpPr>
      <xdr:spPr>
        <a:xfrm>
          <a:off x="7063740" y="144780"/>
          <a:ext cx="1203960" cy="601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en-US" sz="1600" b="1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Total 6's</a:t>
          </a:r>
        </a:p>
        <a:p>
          <a:pPr algn="ctr"/>
          <a:r>
            <a:rPr lang="en-US" sz="1600" b="1" i="0" u="none" strike="noStrike">
              <a:solidFill>
                <a:schemeClr val="tx2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      140 </a:t>
          </a:r>
        </a:p>
      </xdr:txBody>
    </xdr:sp>
    <xdr:clientData/>
  </xdr:twoCellAnchor>
  <xdr:twoCellAnchor>
    <xdr:from>
      <xdr:col>7</xdr:col>
      <xdr:colOff>38100</xdr:colOff>
      <xdr:row>0</xdr:row>
      <xdr:rowOff>121920</xdr:rowOff>
    </xdr:from>
    <xdr:to>
      <xdr:col>9</xdr:col>
      <xdr:colOff>182880</xdr:colOff>
      <xdr:row>4</xdr:row>
      <xdr:rowOff>0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B39F254E-5A86-42E4-8C3E-E8109841B881}"/>
            </a:ext>
          </a:extLst>
        </xdr:cNvPr>
        <xdr:cNvSpPr txBox="1"/>
      </xdr:nvSpPr>
      <xdr:spPr>
        <a:xfrm>
          <a:off x="4305300" y="121920"/>
          <a:ext cx="136398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en-US" sz="1600" b="1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Total Score</a:t>
          </a:r>
        </a:p>
        <a:p>
          <a:pPr marL="0" indent="0" algn="ctr"/>
          <a:r>
            <a:rPr lang="en-US" sz="16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 b="1" i="0" u="none" strike="noStrike">
              <a:solidFill>
                <a:schemeClr val="tx2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6778</a:t>
          </a:r>
        </a:p>
      </xdr:txBody>
    </xdr:sp>
    <xdr:clientData/>
  </xdr:twoCellAnchor>
  <xdr:twoCellAnchor editAs="oneCell">
    <xdr:from>
      <xdr:col>3</xdr:col>
      <xdr:colOff>76200</xdr:colOff>
      <xdr:row>6</xdr:row>
      <xdr:rowOff>68580</xdr:rowOff>
    </xdr:from>
    <xdr:to>
      <xdr:col>7</xdr:col>
      <xdr:colOff>335280</xdr:colOff>
      <xdr:row>13</xdr:row>
      <xdr:rowOff>60960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3A20903-CF4B-A99B-D244-874AA519C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" y="1165860"/>
          <a:ext cx="2697480" cy="1272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556260</xdr:colOff>
      <xdr:row>6</xdr:row>
      <xdr:rowOff>99060</xdr:rowOff>
    </xdr:from>
    <xdr:to>
      <xdr:col>11</xdr:col>
      <xdr:colOff>481742</xdr:colOff>
      <xdr:row>13</xdr:row>
      <xdr:rowOff>60960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9EE0A6-67FA-058E-8D17-FF3DD5214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3460" y="1196340"/>
          <a:ext cx="2363882" cy="1242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502920</xdr:colOff>
      <xdr:row>0</xdr:row>
      <xdr:rowOff>76200</xdr:rowOff>
    </xdr:from>
    <xdr:to>
      <xdr:col>15</xdr:col>
      <xdr:colOff>601980</xdr:colOff>
      <xdr:row>4</xdr:row>
      <xdr:rowOff>53340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6DCE130D-449B-4A25-96E3-B1A890AAD212}"/>
            </a:ext>
          </a:extLst>
        </xdr:cNvPr>
        <xdr:cNvSpPr/>
      </xdr:nvSpPr>
      <xdr:spPr>
        <a:xfrm>
          <a:off x="8427720" y="76200"/>
          <a:ext cx="1318260" cy="70866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419100</xdr:colOff>
      <xdr:row>0</xdr:row>
      <xdr:rowOff>160020</xdr:rowOff>
    </xdr:from>
    <xdr:to>
      <xdr:col>16</xdr:col>
      <xdr:colOff>7620</xdr:colOff>
      <xdr:row>4</xdr:row>
      <xdr:rowOff>30480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A7DA0170-D013-4964-9CC1-2B40ECC7CBB2}"/>
            </a:ext>
          </a:extLst>
        </xdr:cNvPr>
        <xdr:cNvSpPr txBox="1"/>
      </xdr:nvSpPr>
      <xdr:spPr>
        <a:xfrm>
          <a:off x="8343900" y="160020"/>
          <a:ext cx="1417320" cy="601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en-US" sz="1600" b="1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Total 4's</a:t>
          </a:r>
        </a:p>
        <a:p>
          <a:pPr algn="ctr"/>
          <a:r>
            <a:rPr lang="en-US" sz="16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en-US" sz="1600" b="1" i="0" u="none" strike="noStrike">
              <a:solidFill>
                <a:schemeClr val="tx2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554</a:t>
          </a:r>
          <a:r>
            <a:rPr lang="en-US" sz="1600" b="1">
              <a:solidFill>
                <a:schemeClr val="tx2">
                  <a:lumMod val="75000"/>
                  <a:lumOff val="25000"/>
                </a:schemeClr>
              </a:solidFill>
            </a:rPr>
            <a:t> </a:t>
          </a:r>
        </a:p>
      </xdr:txBody>
    </xdr:sp>
    <xdr:clientData/>
  </xdr:twoCellAnchor>
  <xdr:twoCellAnchor>
    <xdr:from>
      <xdr:col>9</xdr:col>
      <xdr:colOff>152400</xdr:colOff>
      <xdr:row>0</xdr:row>
      <xdr:rowOff>129540</xdr:rowOff>
    </xdr:from>
    <xdr:to>
      <xdr:col>11</xdr:col>
      <xdr:colOff>335280</xdr:colOff>
      <xdr:row>4</xdr:row>
      <xdr:rowOff>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3883087A-52E9-213C-F561-DE4DBF22D46C}"/>
            </a:ext>
          </a:extLst>
        </xdr:cNvPr>
        <xdr:cNvSpPr txBox="1"/>
      </xdr:nvSpPr>
      <xdr:spPr>
        <a:xfrm>
          <a:off x="5638800" y="129540"/>
          <a:ext cx="1402080" cy="601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sz="1600" b="1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Total Wickets</a:t>
          </a:r>
        </a:p>
        <a:p>
          <a:pPr algn="ctr"/>
          <a:r>
            <a:rPr lang="en-US" sz="16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en-US" sz="1600" b="1" i="0" u="none" strike="noStrike">
              <a:solidFill>
                <a:schemeClr val="tx2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190</a:t>
          </a:r>
          <a:r>
            <a:rPr lang="en-US" sz="1600" b="1">
              <a:solidFill>
                <a:schemeClr val="tx2">
                  <a:lumMod val="75000"/>
                  <a:lumOff val="25000"/>
                </a:schemeClr>
              </a:solidFill>
            </a:rPr>
            <a:t> </a:t>
          </a:r>
        </a:p>
      </xdr:txBody>
    </xdr:sp>
    <xdr:clientData/>
  </xdr:twoCellAnchor>
  <xdr:twoCellAnchor editAs="oneCell">
    <xdr:from>
      <xdr:col>0</xdr:col>
      <xdr:colOff>220980</xdr:colOff>
      <xdr:row>15</xdr:row>
      <xdr:rowOff>91440</xdr:rowOff>
    </xdr:from>
    <xdr:to>
      <xdr:col>3</xdr:col>
      <xdr:colOff>411480</xdr:colOff>
      <xdr:row>21</xdr:row>
      <xdr:rowOff>45720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5090577-82A9-9E35-0760-09C00BC74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" y="2834640"/>
          <a:ext cx="2019300" cy="1188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83820</xdr:colOff>
      <xdr:row>15</xdr:row>
      <xdr:rowOff>83820</xdr:rowOff>
    </xdr:from>
    <xdr:to>
      <xdr:col>7</xdr:col>
      <xdr:colOff>335280</xdr:colOff>
      <xdr:row>21</xdr:row>
      <xdr:rowOff>45720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7A6ABA0-020A-BCB7-51B2-B869C6FC6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2220" y="2827020"/>
          <a:ext cx="2080260" cy="1196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83820</xdr:colOff>
      <xdr:row>13</xdr:row>
      <xdr:rowOff>167640</xdr:rowOff>
    </xdr:from>
    <xdr:to>
      <xdr:col>7</xdr:col>
      <xdr:colOff>350520</xdr:colOff>
      <xdr:row>15</xdr:row>
      <xdr:rowOff>91440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76AD7F47-D022-43BC-B1CA-379FB3D4E900}"/>
            </a:ext>
          </a:extLst>
        </xdr:cNvPr>
        <xdr:cNvSpPr txBox="1"/>
      </xdr:nvSpPr>
      <xdr:spPr>
        <a:xfrm>
          <a:off x="2522220" y="2545080"/>
          <a:ext cx="2095500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Highest 4's By players</a:t>
          </a:r>
        </a:p>
      </xdr:txBody>
    </xdr:sp>
    <xdr:clientData/>
  </xdr:twoCellAnchor>
  <xdr:twoCellAnchor editAs="oneCell">
    <xdr:from>
      <xdr:col>7</xdr:col>
      <xdr:colOff>579120</xdr:colOff>
      <xdr:row>15</xdr:row>
      <xdr:rowOff>89751</xdr:rowOff>
    </xdr:from>
    <xdr:to>
      <xdr:col>11</xdr:col>
      <xdr:colOff>251460</xdr:colOff>
      <xdr:row>21</xdr:row>
      <xdr:rowOff>79929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AEBFA7A-E387-0C54-D9F3-6D8172B11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6320" y="2832951"/>
          <a:ext cx="2110740" cy="1224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152400</xdr:colOff>
      <xdr:row>13</xdr:row>
      <xdr:rowOff>167640</xdr:rowOff>
    </xdr:from>
    <xdr:to>
      <xdr:col>11</xdr:col>
      <xdr:colOff>419100</xdr:colOff>
      <xdr:row>15</xdr:row>
      <xdr:rowOff>91440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C866F2AF-DEBE-4C9D-8915-0F41066DDD28}"/>
            </a:ext>
          </a:extLst>
        </xdr:cNvPr>
        <xdr:cNvSpPr txBox="1"/>
      </xdr:nvSpPr>
      <xdr:spPr>
        <a:xfrm>
          <a:off x="5029200" y="2545080"/>
          <a:ext cx="2095500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Highest </a:t>
          </a:r>
          <a:r>
            <a:rPr lang="en-US" sz="1600" b="1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Strike Rate</a:t>
          </a:r>
          <a:endParaRPr lang="en-US" sz="1600" b="1" i="0" u="none" strike="noStrik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182880</xdr:colOff>
      <xdr:row>22</xdr:row>
      <xdr:rowOff>114300</xdr:rowOff>
    </xdr:from>
    <xdr:to>
      <xdr:col>3</xdr:col>
      <xdr:colOff>426720</xdr:colOff>
      <xdr:row>28</xdr:row>
      <xdr:rowOff>144780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1A6B8D5-D8D9-BAEF-2CB1-2A96ADD1E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" y="4320540"/>
          <a:ext cx="207264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266700</xdr:colOff>
      <xdr:row>21</xdr:row>
      <xdr:rowOff>68580</xdr:rowOff>
    </xdr:from>
    <xdr:to>
      <xdr:col>3</xdr:col>
      <xdr:colOff>533400</xdr:colOff>
      <xdr:row>22</xdr:row>
      <xdr:rowOff>129540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5E9DE3DA-9083-4088-9443-86F98FC8A192}"/>
            </a:ext>
          </a:extLst>
        </xdr:cNvPr>
        <xdr:cNvSpPr txBox="1"/>
      </xdr:nvSpPr>
      <xdr:spPr>
        <a:xfrm>
          <a:off x="266700" y="4046220"/>
          <a:ext cx="2095500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Highest</a:t>
          </a:r>
          <a:r>
            <a:rPr lang="en-US" sz="1600" b="1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Wicket Taker</a:t>
          </a:r>
          <a:endParaRPr lang="en-US" sz="1600" b="1" i="0" u="none" strike="noStrik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55827</xdr:colOff>
      <xdr:row>22</xdr:row>
      <xdr:rowOff>144780</xdr:rowOff>
    </xdr:from>
    <xdr:to>
      <xdr:col>7</xdr:col>
      <xdr:colOff>289092</xdr:colOff>
      <xdr:row>28</xdr:row>
      <xdr:rowOff>144780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19EA3B0-3998-8B79-59AB-2904DB355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227" y="4351020"/>
          <a:ext cx="2062065" cy="1188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53340</xdr:colOff>
      <xdr:row>21</xdr:row>
      <xdr:rowOff>83820</xdr:rowOff>
    </xdr:from>
    <xdr:to>
      <xdr:col>7</xdr:col>
      <xdr:colOff>320040</xdr:colOff>
      <xdr:row>22</xdr:row>
      <xdr:rowOff>144780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6627A03C-99FF-48C5-BCC4-65BF9001DE85}"/>
            </a:ext>
          </a:extLst>
        </xdr:cNvPr>
        <xdr:cNvSpPr txBox="1"/>
      </xdr:nvSpPr>
      <xdr:spPr>
        <a:xfrm>
          <a:off x="2491740" y="4061460"/>
          <a:ext cx="2095500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Most</a:t>
          </a:r>
          <a:r>
            <a:rPr lang="en-US" sz="1600" b="1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Economic Bowler</a:t>
          </a:r>
          <a:endParaRPr lang="en-US" sz="1600" b="1" i="0" u="none" strike="noStrik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525780</xdr:colOff>
      <xdr:row>21</xdr:row>
      <xdr:rowOff>129540</xdr:rowOff>
    </xdr:from>
    <xdr:to>
      <xdr:col>11</xdr:col>
      <xdr:colOff>281940</xdr:colOff>
      <xdr:row>29</xdr:row>
      <xdr:rowOff>15240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F758DFEF-E15E-4F69-B7CD-E13EE8A9CC7D}"/>
            </a:ext>
          </a:extLst>
        </xdr:cNvPr>
        <xdr:cNvSpPr/>
      </xdr:nvSpPr>
      <xdr:spPr>
        <a:xfrm>
          <a:off x="4792980" y="4107180"/>
          <a:ext cx="2194560" cy="14859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137160</xdr:colOff>
      <xdr:row>6</xdr:row>
      <xdr:rowOff>91440</xdr:rowOff>
    </xdr:from>
    <xdr:to>
      <xdr:col>15</xdr:col>
      <xdr:colOff>510540</xdr:colOff>
      <xdr:row>13</xdr:row>
      <xdr:rowOff>53340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E26AD55-527D-E3D4-55ED-46F7596DE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2360" y="1188720"/>
          <a:ext cx="2202180" cy="1242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83820</xdr:colOff>
      <xdr:row>4</xdr:row>
      <xdr:rowOff>175260</xdr:rowOff>
    </xdr:from>
    <xdr:to>
      <xdr:col>15</xdr:col>
      <xdr:colOff>563880</xdr:colOff>
      <xdr:row>6</xdr:row>
      <xdr:rowOff>129540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9795822C-9111-486C-A891-B97BCB3C7DAD}"/>
            </a:ext>
          </a:extLst>
        </xdr:cNvPr>
        <xdr:cNvSpPr txBox="1"/>
      </xdr:nvSpPr>
      <xdr:spPr>
        <a:xfrm>
          <a:off x="7399020" y="906780"/>
          <a:ext cx="230886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Highest</a:t>
          </a:r>
          <a:r>
            <a:rPr lang="en-US" sz="1600" b="1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individual scores</a:t>
          </a:r>
          <a:endParaRPr lang="en-US" sz="1600" b="1" i="0" u="none" strike="noStrik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601980</xdr:colOff>
      <xdr:row>22</xdr:row>
      <xdr:rowOff>160020</xdr:rowOff>
    </xdr:from>
    <xdr:to>
      <xdr:col>11</xdr:col>
      <xdr:colOff>241300</xdr:colOff>
      <xdr:row>28</xdr:row>
      <xdr:rowOff>167640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A20DEE2-2C12-BD38-21C5-6DFEA74F6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9180" y="4366260"/>
          <a:ext cx="2077720" cy="1196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144780</xdr:colOff>
      <xdr:row>21</xdr:row>
      <xdr:rowOff>83820</xdr:rowOff>
    </xdr:from>
    <xdr:to>
      <xdr:col>11</xdr:col>
      <xdr:colOff>411480</xdr:colOff>
      <xdr:row>22</xdr:row>
      <xdr:rowOff>144780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DDC197DB-6A41-439F-A343-43DF27F5462B}"/>
            </a:ext>
          </a:extLst>
        </xdr:cNvPr>
        <xdr:cNvSpPr txBox="1"/>
      </xdr:nvSpPr>
      <xdr:spPr>
        <a:xfrm>
          <a:off x="5021580" y="4061460"/>
          <a:ext cx="2095500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Best</a:t>
          </a:r>
          <a:r>
            <a:rPr lang="en-US" sz="1600" b="1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Bowling Spell</a:t>
          </a:r>
          <a:endParaRPr lang="en-US" sz="1600" b="1" i="0" u="none" strike="noStrik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487680</xdr:colOff>
      <xdr:row>21</xdr:row>
      <xdr:rowOff>144780</xdr:rowOff>
    </xdr:from>
    <xdr:to>
      <xdr:col>15</xdr:col>
      <xdr:colOff>350520</xdr:colOff>
      <xdr:row>29</xdr:row>
      <xdr:rowOff>7620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553CC760-96AB-4EB7-8FA7-75748A59103A}"/>
            </a:ext>
          </a:extLst>
        </xdr:cNvPr>
        <xdr:cNvSpPr/>
      </xdr:nvSpPr>
      <xdr:spPr>
        <a:xfrm>
          <a:off x="7193280" y="4122420"/>
          <a:ext cx="2301240" cy="14630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548640</xdr:colOff>
      <xdr:row>22</xdr:row>
      <xdr:rowOff>167640</xdr:rowOff>
    </xdr:from>
    <xdr:to>
      <xdr:col>15</xdr:col>
      <xdr:colOff>327816</xdr:colOff>
      <xdr:row>28</xdr:row>
      <xdr:rowOff>175260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B13FF5A0-0CB1-9226-98AB-60EF4F7A3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4240" y="4373880"/>
          <a:ext cx="2217576" cy="1196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129540</xdr:colOff>
      <xdr:row>21</xdr:row>
      <xdr:rowOff>106680</xdr:rowOff>
    </xdr:from>
    <xdr:to>
      <xdr:col>15</xdr:col>
      <xdr:colOff>396240</xdr:colOff>
      <xdr:row>22</xdr:row>
      <xdr:rowOff>167640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1A7B36DA-A29D-4806-8DC2-D7A09289B341}"/>
            </a:ext>
          </a:extLst>
        </xdr:cNvPr>
        <xdr:cNvSpPr txBox="1"/>
      </xdr:nvSpPr>
      <xdr:spPr>
        <a:xfrm>
          <a:off x="7444740" y="4084320"/>
          <a:ext cx="2095500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Most Maiden</a:t>
          </a:r>
          <a:r>
            <a:rPr lang="en-US" sz="1600" b="1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Overs</a:t>
          </a:r>
          <a:endParaRPr lang="en-US" sz="1600" b="1" i="0" u="none" strike="noStrik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11</xdr:col>
      <xdr:colOff>510540</xdr:colOff>
      <xdr:row>15</xdr:row>
      <xdr:rowOff>99060</xdr:rowOff>
    </xdr:from>
    <xdr:to>
      <xdr:col>15</xdr:col>
      <xdr:colOff>335280</xdr:colOff>
      <xdr:row>21</xdr:row>
      <xdr:rowOff>68580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7106009-CD66-E9CF-A3EB-3804ACD6A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6140" y="2842260"/>
          <a:ext cx="2263140" cy="1203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556260</xdr:colOff>
      <xdr:row>13</xdr:row>
      <xdr:rowOff>167640</xdr:rowOff>
    </xdr:from>
    <xdr:to>
      <xdr:col>15</xdr:col>
      <xdr:colOff>381000</xdr:colOff>
      <xdr:row>15</xdr:row>
      <xdr:rowOff>91440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28AAFEAD-AEB3-467B-814E-425D2E7186C7}"/>
            </a:ext>
          </a:extLst>
        </xdr:cNvPr>
        <xdr:cNvSpPr txBox="1"/>
      </xdr:nvSpPr>
      <xdr:spPr>
        <a:xfrm>
          <a:off x="7261860" y="2545080"/>
          <a:ext cx="2263140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Most</a:t>
          </a:r>
          <a:r>
            <a:rPr lang="en-US" sz="1600" b="1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Catches By Player</a:t>
          </a:r>
          <a:endParaRPr lang="en-US" sz="1600" b="1" i="0" u="none" strike="noStrik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53340</xdr:colOff>
      <xdr:row>4</xdr:row>
      <xdr:rowOff>175260</xdr:rowOff>
    </xdr:from>
    <xdr:to>
      <xdr:col>2</xdr:col>
      <xdr:colOff>571500</xdr:colOff>
      <xdr:row>8</xdr:row>
      <xdr:rowOff>114300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4E4266AD-EE89-43F5-B7F5-13B133E61C25}"/>
            </a:ext>
          </a:extLst>
        </xdr:cNvPr>
        <xdr:cNvSpPr/>
      </xdr:nvSpPr>
      <xdr:spPr>
        <a:xfrm>
          <a:off x="53340" y="906780"/>
          <a:ext cx="1737360" cy="67056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213360</xdr:colOff>
      <xdr:row>5</xdr:row>
      <xdr:rowOff>0</xdr:rowOff>
    </xdr:from>
    <xdr:to>
      <xdr:col>2</xdr:col>
      <xdr:colOff>457200</xdr:colOff>
      <xdr:row>9</xdr:row>
      <xdr:rowOff>7620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DB061257-44FE-445C-893E-377AFD079C5D}"/>
            </a:ext>
          </a:extLst>
        </xdr:cNvPr>
        <xdr:cNvSpPr txBox="1"/>
      </xdr:nvSpPr>
      <xdr:spPr>
        <a:xfrm>
          <a:off x="213360" y="914400"/>
          <a:ext cx="1463040" cy="7391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 i="0" u="none" strike="noStrike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Champion</a:t>
          </a:r>
        </a:p>
        <a:p>
          <a:pPr algn="ctr"/>
          <a:r>
            <a:rPr lang="en-US" sz="1600"/>
            <a:t>         </a:t>
          </a:r>
          <a:r>
            <a:rPr lang="en-US" sz="1600" b="1" i="0" u="none" strike="noStrike">
              <a:solidFill>
                <a:srgbClr val="FF9900"/>
              </a:solidFill>
              <a:effectLst/>
              <a:latin typeface="+mn-lt"/>
              <a:ea typeface="+mn-ea"/>
              <a:cs typeface="+mn-cs"/>
            </a:rPr>
            <a:t>INDIA</a:t>
          </a:r>
          <a:r>
            <a:rPr lang="en-US" sz="2400" b="1">
              <a:solidFill>
                <a:srgbClr val="FF9900"/>
              </a:solidFill>
            </a:rPr>
            <a:t> </a:t>
          </a:r>
          <a:endParaRPr lang="en-US" sz="1600" b="1" i="0" u="none" strike="noStrike">
            <a:solidFill>
              <a:srgbClr val="FF99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392668</xdr:colOff>
      <xdr:row>6</xdr:row>
      <xdr:rowOff>175260</xdr:rowOff>
    </xdr:from>
    <xdr:to>
      <xdr:col>1</xdr:col>
      <xdr:colOff>182880</xdr:colOff>
      <xdr:row>8</xdr:row>
      <xdr:rowOff>70602</xdr:rowOff>
    </xdr:to>
    <xdr:pic>
      <xdr:nvPicPr>
        <xdr:cNvPr id="69" name="Picture 68" descr="India">
          <a:extLst>
            <a:ext uri="{FF2B5EF4-FFF2-40B4-BE49-F238E27FC236}">
              <a16:creationId xmlns:a16="http://schemas.microsoft.com/office/drawing/2014/main" id="{B151FB23-8DA1-9680-451B-B1AFFA9EF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2668" y="1272540"/>
          <a:ext cx="399812" cy="261102"/>
        </a:xfrm>
        <a:prstGeom prst="rect">
          <a:avLst/>
        </a:prstGeom>
      </xdr:spPr>
    </xdr:pic>
    <xdr:clientData/>
  </xdr:twoCellAnchor>
  <xdr:twoCellAnchor>
    <xdr:from>
      <xdr:col>0</xdr:col>
      <xdr:colOff>45720</xdr:colOff>
      <xdr:row>8</xdr:row>
      <xdr:rowOff>152400</xdr:rowOff>
    </xdr:from>
    <xdr:to>
      <xdr:col>2</xdr:col>
      <xdr:colOff>594360</xdr:colOff>
      <xdr:row>13</xdr:row>
      <xdr:rowOff>129540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FC08F618-1EBB-431F-98AF-D3D6689A7F9F}"/>
            </a:ext>
          </a:extLst>
        </xdr:cNvPr>
        <xdr:cNvSpPr/>
      </xdr:nvSpPr>
      <xdr:spPr>
        <a:xfrm>
          <a:off x="45720" y="1615440"/>
          <a:ext cx="1767840" cy="89154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38100</xdr:colOff>
      <xdr:row>9</xdr:row>
      <xdr:rowOff>91440</xdr:rowOff>
    </xdr:from>
    <xdr:to>
      <xdr:col>3</xdr:col>
      <xdr:colOff>60960</xdr:colOff>
      <xdr:row>13</xdr:row>
      <xdr:rowOff>83820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E2B2177F-DADE-403C-BA2E-BD7DC788E1FF}"/>
            </a:ext>
          </a:extLst>
        </xdr:cNvPr>
        <xdr:cNvSpPr txBox="1"/>
      </xdr:nvSpPr>
      <xdr:spPr>
        <a:xfrm>
          <a:off x="38100" y="1737360"/>
          <a:ext cx="1851660" cy="723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 i="0" u="none" strike="noStrike">
              <a:solidFill>
                <a:schemeClr val="tx2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Player</a:t>
          </a:r>
          <a:r>
            <a:rPr lang="en-US" sz="1200" b="1" i="0" u="none" strike="noStrike" baseline="0">
              <a:solidFill>
                <a:schemeClr val="tx2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 Of The Turnament</a:t>
          </a:r>
        </a:p>
        <a:p>
          <a:pPr algn="ctr"/>
          <a:r>
            <a:rPr lang="en-US" sz="1400" b="1" i="0" u="none" strike="noStrike" baseline="0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      Rachin Ravindra</a:t>
          </a:r>
        </a:p>
        <a:p>
          <a:pPr algn="ctr"/>
          <a:r>
            <a:rPr lang="en-US" sz="1200" b="1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NZ - ALLRounder</a:t>
          </a:r>
          <a:endParaRPr lang="en-US" sz="1200" b="1" i="0" u="none" strike="noStrik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167640</xdr:colOff>
      <xdr:row>10</xdr:row>
      <xdr:rowOff>167640</xdr:rowOff>
    </xdr:from>
    <xdr:to>
      <xdr:col>0</xdr:col>
      <xdr:colOff>411501</xdr:colOff>
      <xdr:row>11</xdr:row>
      <xdr:rowOff>144794</xdr:rowOff>
    </xdr:to>
    <xdr:pic>
      <xdr:nvPicPr>
        <xdr:cNvPr id="71" name="Picture 70" descr="New Zealand">
          <a:extLst>
            <a:ext uri="{FF2B5EF4-FFF2-40B4-BE49-F238E27FC236}">
              <a16:creationId xmlns:a16="http://schemas.microsoft.com/office/drawing/2014/main" id="{BF9CAECF-5EAE-4BC6-BC86-3F5B69097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640" y="1996440"/>
          <a:ext cx="243861" cy="160034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0</xdr:row>
      <xdr:rowOff>79651</xdr:rowOff>
    </xdr:from>
    <xdr:to>
      <xdr:col>1</xdr:col>
      <xdr:colOff>273491</xdr:colOff>
      <xdr:row>4</xdr:row>
      <xdr:rowOff>38101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6EC5F6-D8FD-CAA7-AD6F-542F5889F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820" y="79651"/>
          <a:ext cx="799271" cy="68997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ENTER SOFTWARE" refreshedDate="45727.403657523151" backgroundQuery="1" createdVersion="8" refreshedVersion="8" minRefreshableVersion="3" recordCount="0" supportSubquery="1" supportAdvancedDrill="1" xr:uid="{703E38C1-F104-4B0C-830A-9B7A1768B78E}">
  <cacheSource type="external" connectionId="2"/>
  <cacheFields count="2">
    <cacheField name="[Bowler inn stats].[Players].[Players]" caption="Players" numFmtId="0" hierarchy="8" level="1">
      <sharedItems count="5">
        <s v=" Ben Duckett"/>
        <s v=" Joe Root"/>
        <s v=" Rachin Ravindra"/>
        <s v=" Shreyas Iyer"/>
        <s v=" Virat Kohli"/>
      </sharedItems>
    </cacheField>
    <cacheField name="[Measures].[Sum of Runs]" caption="Sum of Runs" numFmtId="0" hierarchy="64" level="32767"/>
  </cacheFields>
  <cacheHierarchies count="78">
    <cacheHierarchy uniqueName="[Best bowling spell].[POS]" caption="POS" attribute="1" defaultMemberUniqueName="[Best bowling spell].[POS].[All]" allUniqueName="[Best bowling spell].[POS].[All]" dimensionUniqueName="[Best bowling spell]" displayFolder="" count="0" memberValueDatatype="20" unbalanced="0"/>
    <cacheHierarchy uniqueName="[Best bowling spell].[player]" caption="player" attribute="1" defaultMemberUniqueName="[Best bowling spell].[player].[All]" allUniqueName="[Best bowling spell].[player].[All]" dimensionUniqueName="[Best bowling spell]" displayFolder="" count="0" memberValueDatatype="130" unbalanced="0"/>
    <cacheHierarchy uniqueName="[Best bowling spell].[Wickets]" caption="Wickets" attribute="1" defaultMemberUniqueName="[Best bowling spell].[Wickets].[All]" allUniqueName="[Best bowling spell].[Wickets].[All]" dimensionUniqueName="[Best bowling spell]" displayFolder="" count="0" memberValueDatatype="130" unbalanced="0"/>
    <cacheHierarchy uniqueName="[Best bowling spell].[Overs]" caption="Overs" attribute="1" defaultMemberUniqueName="[Best bowling spell].[Overs].[All]" allUniqueName="[Best bowling spell].[Overs].[All]" dimensionUniqueName="[Best bowling spell]" displayFolder="" count="0" memberValueDatatype="5" unbalanced="0"/>
    <cacheHierarchy uniqueName="[Best bowling spell].[Economy]" caption="Economy" attribute="1" defaultMemberUniqueName="[Best bowling spell].[Economy].[All]" allUniqueName="[Best bowling spell].[Economy].[All]" dimensionUniqueName="[Best bowling spell]" displayFolder="" count="0" memberValueDatatype="5" unbalanced="0"/>
    <cacheHierarchy uniqueName="[Best bowling spell].[Opposition]" caption="Opposition" attribute="1" defaultMemberUniqueName="[Best bowling spell].[Opposition].[All]" allUniqueName="[Best bowling spell].[Opposition].[All]" dimensionUniqueName="[Best bowling spell]" displayFolder="" count="0" memberValueDatatype="130" unbalanced="0"/>
    <cacheHierarchy uniqueName="[Best bowling spell].[Runs]" caption="Runs" attribute="1" defaultMemberUniqueName="[Best bowling spell].[Runs].[All]" allUniqueName="[Best bowling spell].[Runs].[All]" dimensionUniqueName="[Best bowling spell]" displayFolder="" count="0" memberValueDatatype="20" unbalanced="0"/>
    <cacheHierarchy uniqueName="[Best bowling spell].[Maidens]" caption="Maidens" attribute="1" defaultMemberUniqueName="[Best bowling spell].[Maidens].[All]" allUniqueName="[Best bowling spell].[Maidens].[All]" dimensionUniqueName="[Best bowling spell]" displayFolder="" count="0" memberValueDatatype="20" unbalanced="0"/>
    <cacheHierarchy uniqueName="[Bowler inn stats].[Players]" caption="Players" attribute="1" defaultMemberUniqueName="[Bowler inn stats].[Players].[All]" allUniqueName="[Bowler inn stats].[Players].[All]" dimensionUniqueName="[Bowler inn stats]" displayFolder="" count="2" memberValueDatatype="130" unbalanced="0">
      <fieldsUsage count="2">
        <fieldUsage x="-1"/>
        <fieldUsage x="0"/>
      </fieldsUsage>
    </cacheHierarchy>
    <cacheHierarchy uniqueName="[Bowler inn stats].[Country]" caption="Country" attribute="1" defaultMemberUniqueName="[Bowler inn stats].[Country].[All]" allUniqueName="[Bowler inn stats].[Country].[All]" dimensionUniqueName="[Bowler inn stats]" displayFolder="" count="0" memberValueDatatype="130" unbalanced="0"/>
    <cacheHierarchy uniqueName="[Bowler inn stats].[Matches]" caption="Matches" attribute="1" defaultMemberUniqueName="[Bowler inn stats].[Matches].[All]" allUniqueName="[Bowler inn stats].[Matches].[All]" dimensionUniqueName="[Bowler inn stats]" displayFolder="" count="0" memberValueDatatype="20" unbalanced="0"/>
    <cacheHierarchy uniqueName="[Bowler inn stats].[Innings]" caption="Innings" attribute="1" defaultMemberUniqueName="[Bowler inn stats].[Innings].[All]" allUniqueName="[Bowler inn stats].[Innings].[All]" dimensionUniqueName="[Bowler inn stats]" displayFolder="" count="0" memberValueDatatype="20" unbalanced="0"/>
    <cacheHierarchy uniqueName="[Bowler inn stats].[Bat Avg]" caption="Bat Avg" attribute="1" defaultMemberUniqueName="[Bowler inn stats].[Bat Avg].[All]" allUniqueName="[Bowler inn stats].[Bat Avg].[All]" dimensionUniqueName="[Bowler inn stats]" displayFolder="" count="0" memberValueDatatype="5" unbalanced="0"/>
    <cacheHierarchy uniqueName="[Bowler inn stats].[Runs]" caption="Runs" attribute="1" defaultMemberUniqueName="[Bowler inn stats].[Runs].[All]" allUniqueName="[Bowler inn stats].[Runs].[All]" dimensionUniqueName="[Bowler inn stats]" displayFolder="" count="0" memberValueDatatype="20" unbalanced="0"/>
    <cacheHierarchy uniqueName="[Bowler inn stats].[Not Outs]" caption="Not Outs" attribute="1" defaultMemberUniqueName="[Bowler inn stats].[Not Outs].[All]" allUniqueName="[Bowler inn stats].[Not Outs].[All]" dimensionUniqueName="[Bowler inn stats]" displayFolder="" count="0" memberValueDatatype="20" unbalanced="0"/>
    <cacheHierarchy uniqueName="[Bowler inn stats].[Highest Score]" caption="Highest Score" attribute="1" defaultMemberUniqueName="[Bowler inn stats].[Highest Score].[All]" allUniqueName="[Bowler inn stats].[Highest Score].[All]" dimensionUniqueName="[Bowler inn stats]" displayFolder="" count="0" memberValueDatatype="130" unbalanced="0"/>
    <cacheHierarchy uniqueName="[Bowler inn stats].[S.R]" caption="S.R" attribute="1" defaultMemberUniqueName="[Bowler inn stats].[S.R].[All]" allUniqueName="[Bowler inn stats].[S.R].[All]" dimensionUniqueName="[Bowler inn stats]" displayFolder="" count="0" memberValueDatatype="5" unbalanced="0"/>
    <cacheHierarchy uniqueName="[Bowler inn stats].[Ball Faced]" caption="Ball Faced" attribute="1" defaultMemberUniqueName="[Bowler inn stats].[Ball Faced].[All]" allUniqueName="[Bowler inn stats].[Ball Faced].[All]" dimensionUniqueName="[Bowler inn stats]" displayFolder="" count="0" memberValueDatatype="20" unbalanced="0"/>
    <cacheHierarchy uniqueName="[Match win data].[Team]" caption="Team" attribute="1" defaultMemberUniqueName="[Match win data].[Team].[All]" allUniqueName="[Match win data].[Team].[All]" dimensionUniqueName="[Match win data]" displayFolder="" count="0" memberValueDatatype="130" unbalanced="0"/>
    <cacheHierarchy uniqueName="[Match win data].[Win %]" caption="Win %" attribute="1" defaultMemberUniqueName="[Match win data].[Win %].[All]" allUniqueName="[Match win data].[Win %].[All]" dimensionUniqueName="[Match win data]" displayFolder="" count="0" memberValueDatatype="5" unbalanced="0"/>
    <cacheHierarchy uniqueName="[Match win data].[Matches]" caption="Matches" attribute="1" defaultMemberUniqueName="[Match win data].[Matches].[All]" allUniqueName="[Match win data].[Matches].[All]" dimensionUniqueName="[Match win data]" displayFolder="" count="0" memberValueDatatype="20" unbalanced="0"/>
    <cacheHierarchy uniqueName="[Match win data].[Wins]" caption="Wins" attribute="1" defaultMemberUniqueName="[Match win data].[Wins].[All]" allUniqueName="[Match win data].[Wins].[All]" dimensionUniqueName="[Match win data]" displayFolder="" count="0" memberValueDatatype="20" unbalanced="0"/>
    <cacheHierarchy uniqueName="[Match win data].[Lost]" caption="Lost" attribute="1" defaultMemberUniqueName="[Match win data].[Lost].[All]" allUniqueName="[Match win data].[Lost].[All]" dimensionUniqueName="[Match win data]" displayFolder="" count="0" memberValueDatatype="20" unbalanced="0"/>
    <cacheHierarchy uniqueName="[Most maidain wickets].[Players]" caption="Players" attribute="1" defaultMemberUniqueName="[Most maidain wickets].[Players].[All]" allUniqueName="[Most maidain wickets].[Players].[All]" dimensionUniqueName="[Most maidain wickets]" displayFolder="" count="0" memberValueDatatype="130" unbalanced="0"/>
    <cacheHierarchy uniqueName="[Most maidain wickets].[Matches]" caption="Matches" attribute="1" defaultMemberUniqueName="[Most maidain wickets].[Matches].[All]" allUniqueName="[Most maidain wickets].[Matches].[All]" dimensionUniqueName="[Most maidain wickets]" displayFolder="" count="0" memberValueDatatype="20" unbalanced="0"/>
    <cacheHierarchy uniqueName="[Most maidain wickets].[Overs]" caption="Overs" attribute="1" defaultMemberUniqueName="[Most maidain wickets].[Overs].[All]" allUniqueName="[Most maidain wickets].[Overs].[All]" dimensionUniqueName="[Most maidain wickets]" displayFolder="" count="0" memberValueDatatype="5" unbalanced="0"/>
    <cacheHierarchy uniqueName="[Most maidain wickets].[Runs]" caption="Runs" attribute="1" defaultMemberUniqueName="[Most maidain wickets].[Runs].[All]" allUniqueName="[Most maidain wickets].[Runs].[All]" dimensionUniqueName="[Most maidain wickets]" displayFolder="" count="0" memberValueDatatype="20" unbalanced="0"/>
    <cacheHierarchy uniqueName="[Most maidain wickets].[Maidens]" caption="Maidens" attribute="1" defaultMemberUniqueName="[Most maidain wickets].[Maidens].[All]" allUniqueName="[Most maidain wickets].[Maidens].[All]" dimensionUniqueName="[Most maidain wickets]" displayFolder="" count="0" memberValueDatatype="20" unbalanced="0"/>
    <cacheHierarchy uniqueName="[Players individual score].[Player]" caption="Player" attribute="1" defaultMemberUniqueName="[Players individual score].[Player].[All]" allUniqueName="[Players individual score].[Player].[All]" dimensionUniqueName="[Players individual score]" displayFolder="" count="0" memberValueDatatype="130" unbalanced="0"/>
    <cacheHierarchy uniqueName="[Players individual score].[Runs]" caption="Runs" attribute="1" defaultMemberUniqueName="[Players individual score].[Runs].[All]" allUniqueName="[Players individual score].[Runs].[All]" dimensionUniqueName="[Players individual score]" displayFolder="" count="0" memberValueDatatype="20" unbalanced="0"/>
    <cacheHierarchy uniqueName="[Players individual score].[Balls]" caption="Balls" attribute="1" defaultMemberUniqueName="[Players individual score].[Balls].[All]" allUniqueName="[Players individual score].[Balls].[All]" dimensionUniqueName="[Players individual score]" displayFolder="" count="0" memberValueDatatype="20" unbalanced="0"/>
    <cacheHierarchy uniqueName="[Players individual score].[4s]" caption="4s" attribute="1" defaultMemberUniqueName="[Players individual score].[4s].[All]" allUniqueName="[Players individual score].[4s].[All]" dimensionUniqueName="[Players individual score]" displayFolder="" count="0" memberValueDatatype="20" unbalanced="0"/>
    <cacheHierarchy uniqueName="[Players individual score].[6s]" caption="6s" attribute="1" defaultMemberUniqueName="[Players individual score].[6s].[All]" allUniqueName="[Players individual score].[6s].[All]" dimensionUniqueName="[Players individual score]" displayFolder="" count="0" memberValueDatatype="20" unbalanced="0"/>
    <cacheHierarchy uniqueName="[Players individual score].[Strike Rate]" caption="Strike Rate" attribute="1" defaultMemberUniqueName="[Players individual score].[Strike Rate].[All]" allUniqueName="[Players individual score].[Strike Rate].[All]" dimensionUniqueName="[Players individual score]" displayFolder="" count="0" memberValueDatatype="5" unbalanced="0"/>
    <cacheHierarchy uniqueName="[Players individual score].[Opposition]" caption="Opposition" attribute="1" defaultMemberUniqueName="[Players individual score].[Opposition].[All]" allUniqueName="[Players individual score].[Opposition].[All]" dimensionUniqueName="[Players individual score]" displayFolder="" count="0" memberValueDatatype="130" unbalanced="0"/>
    <cacheHierarchy uniqueName="[Players individual score].[Out/ Not Out]" caption="Out/ Not Out" attribute="1" defaultMemberUniqueName="[Players individual score].[Out/ Not Out].[All]" allUniqueName="[Players individual score].[Out/ Not Out].[All]" dimensionUniqueName="[Players individual score]" displayFolder="" count="0" memberValueDatatype="130" unbalanced="0"/>
    <cacheHierarchy uniqueName="[Players score summary].[Players]" caption="Players" attribute="1" defaultMemberUniqueName="[Players score summary].[Players].[All]" allUniqueName="[Players score summary].[Players].[All]" dimensionUniqueName="[Players score summary]" displayFolder="" count="0" memberValueDatatype="130" unbalanced="0"/>
    <cacheHierarchy uniqueName="[Players score summary].[Country]" caption="Country" attribute="1" defaultMemberUniqueName="[Players score summary].[Country].[All]" allUniqueName="[Players score summary].[Country].[All]" dimensionUniqueName="[Players score summary]" displayFolder="" count="0" memberValueDatatype="130" unbalanced="0"/>
    <cacheHierarchy uniqueName="[Players score summary].[Matches]" caption="Matches" attribute="1" defaultMemberUniqueName="[Players score summary].[Matches].[All]" allUniqueName="[Players score summary].[Matches].[All]" dimensionUniqueName="[Players score summary]" displayFolder="" count="0" memberValueDatatype="20" unbalanced="0"/>
    <cacheHierarchy uniqueName="[Players score summary].[Innings]" caption="Innings" attribute="1" defaultMemberUniqueName="[Players score summary].[Innings].[All]" allUniqueName="[Players score summary].[Innings].[All]" dimensionUniqueName="[Players score summary]" displayFolder="" count="0" memberValueDatatype="20" unbalanced="0"/>
    <cacheHierarchy uniqueName="[Players score summary].[Bat Avg]" caption="Bat Avg" attribute="1" defaultMemberUniqueName="[Players score summary].[Bat Avg].[All]" allUniqueName="[Players score summary].[Bat Avg].[All]" dimensionUniqueName="[Players score summary]" displayFolder="" count="0" memberValueDatatype="5" unbalanced="0"/>
    <cacheHierarchy uniqueName="[Players score summary].[Runs]" caption="Runs" attribute="1" defaultMemberUniqueName="[Players score summary].[Runs].[All]" allUniqueName="[Players score summary].[Runs].[All]" dimensionUniqueName="[Players score summary]" displayFolder="" count="0" memberValueDatatype="20" unbalanced="0"/>
    <cacheHierarchy uniqueName="[Players score summary].[Not Outs]" caption="Not Outs" attribute="1" defaultMemberUniqueName="[Players score summary].[Not Outs].[All]" allUniqueName="[Players score summary].[Not Outs].[All]" dimensionUniqueName="[Players score summary]" displayFolder="" count="0" memberValueDatatype="20" unbalanced="0"/>
    <cacheHierarchy uniqueName="[Players score summary].[Highest Score]" caption="Highest Score" attribute="1" defaultMemberUniqueName="[Players score summary].[Highest Score].[All]" allUniqueName="[Players score summary].[Highest Score].[All]" dimensionUniqueName="[Players score summary]" displayFolder="" count="0" memberValueDatatype="130" unbalanced="0"/>
    <cacheHierarchy uniqueName="[Players score summary].[S.R]" caption="S.R" attribute="1" defaultMemberUniqueName="[Players score summary].[S.R].[All]" allUniqueName="[Players score summary].[S.R].[All]" dimensionUniqueName="[Players score summary]" displayFolder="" count="0" memberValueDatatype="5" unbalanced="0"/>
    <cacheHierarchy uniqueName="[Players score summary].[Ball Faced]" caption="Ball Faced" attribute="1" defaultMemberUniqueName="[Players score summary].[Ball Faced].[All]" allUniqueName="[Players score summary].[Ball Faced].[All]" dimensionUniqueName="[Players score summary]" displayFolder="" count="0" memberValueDatatype="20" unbalanced="0"/>
    <cacheHierarchy uniqueName="[Team players].[Flag]" caption="Flag" attribute="1" defaultMemberUniqueName="[Team players].[Flag].[All]" allUniqueName="[Team players].[Flag].[All]" dimensionUniqueName="[Team players]" displayFolder="" count="0" memberValueDatatype="130" unbalanced="0"/>
    <cacheHierarchy uniqueName="[Team players].[Team]" caption="Team" attribute="1" defaultMemberUniqueName="[Team players].[Team].[All]" allUniqueName="[Team players].[Team].[All]" dimensionUniqueName="[Team players]" displayFolder="" count="0" memberValueDatatype="130" unbalanced="0"/>
    <cacheHierarchy uniqueName="[Team players].[Player]" caption="Player" attribute="1" defaultMemberUniqueName="[Team players].[Player].[All]" allUniqueName="[Team players].[Player].[All]" dimensionUniqueName="[Team players]" displayFolder="" count="0" memberValueDatatype="130" unbalanced="0"/>
    <cacheHierarchy uniqueName="[Total wickets by bowler].[Player]" caption="Player" attribute="1" defaultMemberUniqueName="[Total wickets by bowler].[Player].[All]" allUniqueName="[Total wickets by bowler].[Player].[All]" dimensionUniqueName="[Total wickets by bowler]" displayFolder="" count="0" memberValueDatatype="130" unbalanced="0"/>
    <cacheHierarchy uniqueName="[Total wickets by bowler].[Matches]" caption="Matches" attribute="1" defaultMemberUniqueName="[Total wickets by bowler].[Matches].[All]" allUniqueName="[Total wickets by bowler].[Matches].[All]" dimensionUniqueName="[Total wickets by bowler]" displayFolder="" count="0" memberValueDatatype="20" unbalanced="0"/>
    <cacheHierarchy uniqueName="[Total wickets by bowler].[Overs]" caption="Overs" attribute="1" defaultMemberUniqueName="[Total wickets by bowler].[Overs].[All]" allUniqueName="[Total wickets by bowler].[Overs].[All]" dimensionUniqueName="[Total wickets by bowler]" displayFolder="" count="0" memberValueDatatype="5" unbalanced="0"/>
    <cacheHierarchy uniqueName="[Total wickets by bowler].[Wickets]" caption="Wickets" attribute="1" defaultMemberUniqueName="[Total wickets by bowler].[Wickets].[All]" allUniqueName="[Total wickets by bowler].[Wickets].[All]" dimensionUniqueName="[Total wickets by bowler]" displayFolder="" count="0" memberValueDatatype="20" unbalanced="0"/>
    <cacheHierarchy uniqueName="[Total wickets by bowler].[Runs]" caption="Runs" attribute="1" defaultMemberUniqueName="[Total wickets by bowler].[Runs].[All]" allUniqueName="[Total wickets by bowler].[Runs].[All]" dimensionUniqueName="[Total wickets by bowler]" displayFolder="" count="0" memberValueDatatype="20" unbalanced="0"/>
    <cacheHierarchy uniqueName="[Total wickets by bowler].[Economy]" caption="Economy" attribute="1" defaultMemberUniqueName="[Total wickets by bowler].[Economy].[All]" allUniqueName="[Total wickets by bowler].[Economy].[All]" dimensionUniqueName="[Total wickets by bowler]" displayFolder="" count="0" memberValueDatatype="5" unbalanced="0"/>
    <cacheHierarchy uniqueName="[Measures].[__XL_Count Range]" caption="__XL_Count Range" measure="1" displayFolder="" measureGroup="Bowler inn stats" count="0" hidden="1"/>
    <cacheHierarchy uniqueName="[Measures].[__XL_Count Range 1]" caption="__XL_Count Range 1" measure="1" displayFolder="" measureGroup="Players individual score" count="0" hidden="1"/>
    <cacheHierarchy uniqueName="[Measures].[__XL_Count Table2]" caption="__XL_Count Table2" measure="1" displayFolder="" measureGroup="Players score summary" count="0" hidden="1"/>
    <cacheHierarchy uniqueName="[Measures].[__XL_Count Table3]" caption="__XL_Count Table3" measure="1" displayFolder="" measureGroup="Team players" count="0" hidden="1"/>
    <cacheHierarchy uniqueName="[Measures].[__XL_Count Table5]" caption="__XL_Count Table5" measure="1" displayFolder="" measureGroup="Match win data" count="0" hidden="1"/>
    <cacheHierarchy uniqueName="[Measures].[__XL_Count Table8]" caption="__XL_Count Table8" measure="1" displayFolder="" measureGroup="Total wickets by bowler" count="0" hidden="1"/>
    <cacheHierarchy uniqueName="[Measures].[__XL_Count Table10]" caption="__XL_Count Table10" measure="1" displayFolder="" measureGroup="Best bowling spell" count="0" hidden="1"/>
    <cacheHierarchy uniqueName="[Measures].[__XL_Count Table11]" caption="__XL_Count Table11" measure="1" displayFolder="" measureGroup="Most maidain wickets" count="0" hidden="1"/>
    <cacheHierarchy uniqueName="[Measures].[__No measures defined]" caption="__No measures defined" measure="1" displayFolder="" count="0" hidden="1"/>
    <cacheHierarchy uniqueName="[Measures].[Sum of Runs]" caption="Sum of Runs" measure="1" displayFolder="" measureGroup="Bowler inn sta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S.R]" caption="Sum of S.R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Ball Faced]" caption="Sum of Ball Faced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Bat Avg]" caption="Sum of Bat Avg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trike Rate]" caption="Sum of Strike Rate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Max of Strike Rate]" caption="Max of Strike Rate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Opposition]" caption="Count of Opposition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6s]" caption="Sum of 6s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4s]" caption="Sum of 4s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Wickets]" caption="Sum of Wickets" measure="1" displayFolder="" measureGroup="Total wickets by bowler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Economy]" caption="Sum of Economy" measure="1" displayFolder="" measureGroup="Total wickets by bowler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Runs 2]" caption="Sum of Runs 2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Max of Runs]" caption="Max of Runs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aidens]" caption="Sum of Maidens" measure="1" displayFolder="" measureGroup="Most maidain wicket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9">
    <dimension name="Best bowling spell" uniqueName="[Best bowling spell]" caption="Best bowling spell"/>
    <dimension name="Bowler inn stats" uniqueName="[Bowler inn stats]" caption="Bowler inn stats"/>
    <dimension name="Match win data" uniqueName="[Match win data]" caption="Match win data"/>
    <dimension measure="1" name="Measures" uniqueName="[Measures]" caption="Measures"/>
    <dimension name="Most maidain wickets" uniqueName="[Most maidain wickets]" caption="Most maidain wickets"/>
    <dimension name="Players individual score" uniqueName="[Players individual score]" caption="Players individual score"/>
    <dimension name="Players score summary" uniqueName="[Players score summary]" caption="Players score summary"/>
    <dimension name="Team players" uniqueName="[Team players]" caption="Team players"/>
    <dimension name="Total wickets by bowler" uniqueName="[Total wickets by bowler]" caption="Total wickets by bowler"/>
  </dimensions>
  <measureGroups count="8">
    <measureGroup name="Best bowling spell" caption="Best bowling spell"/>
    <measureGroup name="Bowler inn stats" caption="Bowler inn stats"/>
    <measureGroup name="Match win data" caption="Match win data"/>
    <measureGroup name="Most maidain wickets" caption="Most maidain wickets"/>
    <measureGroup name="Players individual score" caption="Players individual score"/>
    <measureGroup name="Players score summary" caption="Players score summary"/>
    <measureGroup name="Team players" caption="Team players"/>
    <measureGroup name="Total wickets by bowler" caption="Total wickets by bowler"/>
  </measureGroups>
  <maps count="23">
    <map measureGroup="0" dimension="0"/>
    <map measureGroup="0" dimension="2"/>
    <map measureGroup="0" dimension="7"/>
    <map measureGroup="0" dimension="8"/>
    <map measureGroup="1" dimension="1"/>
    <map measureGroup="1" dimension="2"/>
    <map measureGroup="1" dimension="7"/>
    <map measureGroup="1" dimension="8"/>
    <map measureGroup="2" dimension="2"/>
    <map measureGroup="3" dimension="2"/>
    <map measureGroup="3" dimension="4"/>
    <map measureGroup="3" dimension="7"/>
    <map measureGroup="3" dimension="8"/>
    <map measureGroup="4" dimension="2"/>
    <map measureGroup="4" dimension="5"/>
    <map measureGroup="4" dimension="6"/>
    <map measureGroup="4" dimension="7"/>
    <map measureGroup="5" dimension="6"/>
    <map measureGroup="6" dimension="2"/>
    <map measureGroup="6" dimension="7"/>
    <map measureGroup="7" dimension="2"/>
    <map measureGroup="7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ENTER SOFTWARE" refreshedDate="45727.403658564814" backgroundQuery="1" createdVersion="8" refreshedVersion="8" minRefreshableVersion="3" recordCount="0" supportSubquery="1" supportAdvancedDrill="1" xr:uid="{349E190B-5869-4142-953F-68D784FBD917}">
  <cacheSource type="external" connectionId="2"/>
  <cacheFields count="2">
    <cacheField name="[Bowler inn stats].[Players].[Players]" caption="Players" numFmtId="0" hierarchy="8" level="1">
      <sharedItems count="5">
        <s v=" Aiden Markram"/>
        <s v=" Ben Duckett"/>
        <s v=" David Miller"/>
        <s v=" Josh Inglis"/>
        <s v=" Rassie van der Dussen"/>
      </sharedItems>
    </cacheField>
    <cacheField name="[Measures].[Sum of Bat Avg]" caption="Sum of Bat Avg" numFmtId="0" hierarchy="67" level="32767"/>
  </cacheFields>
  <cacheHierarchies count="78">
    <cacheHierarchy uniqueName="[Best bowling spell].[POS]" caption="POS" attribute="1" defaultMemberUniqueName="[Best bowling spell].[POS].[All]" allUniqueName="[Best bowling spell].[POS].[All]" dimensionUniqueName="[Best bowling spell]" displayFolder="" count="0" memberValueDatatype="20" unbalanced="0"/>
    <cacheHierarchy uniqueName="[Best bowling spell].[player]" caption="player" attribute="1" defaultMemberUniqueName="[Best bowling spell].[player].[All]" allUniqueName="[Best bowling spell].[player].[All]" dimensionUniqueName="[Best bowling spell]" displayFolder="" count="0" memberValueDatatype="130" unbalanced="0"/>
    <cacheHierarchy uniqueName="[Best bowling spell].[Wickets]" caption="Wickets" attribute="1" defaultMemberUniqueName="[Best bowling spell].[Wickets].[All]" allUniqueName="[Best bowling spell].[Wickets].[All]" dimensionUniqueName="[Best bowling spell]" displayFolder="" count="0" memberValueDatatype="130" unbalanced="0"/>
    <cacheHierarchy uniqueName="[Best bowling spell].[Overs]" caption="Overs" attribute="1" defaultMemberUniqueName="[Best bowling spell].[Overs].[All]" allUniqueName="[Best bowling spell].[Overs].[All]" dimensionUniqueName="[Best bowling spell]" displayFolder="" count="0" memberValueDatatype="5" unbalanced="0"/>
    <cacheHierarchy uniqueName="[Best bowling spell].[Economy]" caption="Economy" attribute="1" defaultMemberUniqueName="[Best bowling spell].[Economy].[All]" allUniqueName="[Best bowling spell].[Economy].[All]" dimensionUniqueName="[Best bowling spell]" displayFolder="" count="0" memberValueDatatype="5" unbalanced="0"/>
    <cacheHierarchy uniqueName="[Best bowling spell].[Opposition]" caption="Opposition" attribute="1" defaultMemberUniqueName="[Best bowling spell].[Opposition].[All]" allUniqueName="[Best bowling spell].[Opposition].[All]" dimensionUniqueName="[Best bowling spell]" displayFolder="" count="0" memberValueDatatype="130" unbalanced="0"/>
    <cacheHierarchy uniqueName="[Best bowling spell].[Runs]" caption="Runs" attribute="1" defaultMemberUniqueName="[Best bowling spell].[Runs].[All]" allUniqueName="[Best bowling spell].[Runs].[All]" dimensionUniqueName="[Best bowling spell]" displayFolder="" count="0" memberValueDatatype="20" unbalanced="0"/>
    <cacheHierarchy uniqueName="[Best bowling spell].[Maidens]" caption="Maidens" attribute="1" defaultMemberUniqueName="[Best bowling spell].[Maidens].[All]" allUniqueName="[Best bowling spell].[Maidens].[All]" dimensionUniqueName="[Best bowling spell]" displayFolder="" count="0" memberValueDatatype="20" unbalanced="0"/>
    <cacheHierarchy uniqueName="[Bowler inn stats].[Players]" caption="Players" attribute="1" defaultMemberUniqueName="[Bowler inn stats].[Players].[All]" allUniqueName="[Bowler inn stats].[Players].[All]" dimensionUniqueName="[Bowler inn stats]" displayFolder="" count="2" memberValueDatatype="130" unbalanced="0">
      <fieldsUsage count="2">
        <fieldUsage x="-1"/>
        <fieldUsage x="0"/>
      </fieldsUsage>
    </cacheHierarchy>
    <cacheHierarchy uniqueName="[Bowler inn stats].[Country]" caption="Country" attribute="1" defaultMemberUniqueName="[Bowler inn stats].[Country].[All]" allUniqueName="[Bowler inn stats].[Country].[All]" dimensionUniqueName="[Bowler inn stats]" displayFolder="" count="0" memberValueDatatype="130" unbalanced="0"/>
    <cacheHierarchy uniqueName="[Bowler inn stats].[Matches]" caption="Matches" attribute="1" defaultMemberUniqueName="[Bowler inn stats].[Matches].[All]" allUniqueName="[Bowler inn stats].[Matches].[All]" dimensionUniqueName="[Bowler inn stats]" displayFolder="" count="0" memberValueDatatype="20" unbalanced="0"/>
    <cacheHierarchy uniqueName="[Bowler inn stats].[Innings]" caption="Innings" attribute="1" defaultMemberUniqueName="[Bowler inn stats].[Innings].[All]" allUniqueName="[Bowler inn stats].[Innings].[All]" dimensionUniqueName="[Bowler inn stats]" displayFolder="" count="0" memberValueDatatype="20" unbalanced="0"/>
    <cacheHierarchy uniqueName="[Bowler inn stats].[Bat Avg]" caption="Bat Avg" attribute="1" defaultMemberUniqueName="[Bowler inn stats].[Bat Avg].[All]" allUniqueName="[Bowler inn stats].[Bat Avg].[All]" dimensionUniqueName="[Bowler inn stats]" displayFolder="" count="0" memberValueDatatype="5" unbalanced="0"/>
    <cacheHierarchy uniqueName="[Bowler inn stats].[Runs]" caption="Runs" attribute="1" defaultMemberUniqueName="[Bowler inn stats].[Runs].[All]" allUniqueName="[Bowler inn stats].[Runs].[All]" dimensionUniqueName="[Bowler inn stats]" displayFolder="" count="0" memberValueDatatype="20" unbalanced="0"/>
    <cacheHierarchy uniqueName="[Bowler inn stats].[Not Outs]" caption="Not Outs" attribute="1" defaultMemberUniqueName="[Bowler inn stats].[Not Outs].[All]" allUniqueName="[Bowler inn stats].[Not Outs].[All]" dimensionUniqueName="[Bowler inn stats]" displayFolder="" count="0" memberValueDatatype="20" unbalanced="0"/>
    <cacheHierarchy uniqueName="[Bowler inn stats].[Highest Score]" caption="Highest Score" attribute="1" defaultMemberUniqueName="[Bowler inn stats].[Highest Score].[All]" allUniqueName="[Bowler inn stats].[Highest Score].[All]" dimensionUniqueName="[Bowler inn stats]" displayFolder="" count="0" memberValueDatatype="130" unbalanced="0"/>
    <cacheHierarchy uniqueName="[Bowler inn stats].[S.R]" caption="S.R" attribute="1" defaultMemberUniqueName="[Bowler inn stats].[S.R].[All]" allUniqueName="[Bowler inn stats].[S.R].[All]" dimensionUniqueName="[Bowler inn stats]" displayFolder="" count="0" memberValueDatatype="5" unbalanced="0"/>
    <cacheHierarchy uniqueName="[Bowler inn stats].[Ball Faced]" caption="Ball Faced" attribute="1" defaultMemberUniqueName="[Bowler inn stats].[Ball Faced].[All]" allUniqueName="[Bowler inn stats].[Ball Faced].[All]" dimensionUniqueName="[Bowler inn stats]" displayFolder="" count="0" memberValueDatatype="20" unbalanced="0"/>
    <cacheHierarchy uniqueName="[Match win data].[Team]" caption="Team" attribute="1" defaultMemberUniqueName="[Match win data].[Team].[All]" allUniqueName="[Match win data].[Team].[All]" dimensionUniqueName="[Match win data]" displayFolder="" count="0" memberValueDatatype="130" unbalanced="0"/>
    <cacheHierarchy uniqueName="[Match win data].[Win %]" caption="Win %" attribute="1" defaultMemberUniqueName="[Match win data].[Win %].[All]" allUniqueName="[Match win data].[Win %].[All]" dimensionUniqueName="[Match win data]" displayFolder="" count="0" memberValueDatatype="5" unbalanced="0"/>
    <cacheHierarchy uniqueName="[Match win data].[Matches]" caption="Matches" attribute="1" defaultMemberUniqueName="[Match win data].[Matches].[All]" allUniqueName="[Match win data].[Matches].[All]" dimensionUniqueName="[Match win data]" displayFolder="" count="0" memberValueDatatype="20" unbalanced="0"/>
    <cacheHierarchy uniqueName="[Match win data].[Wins]" caption="Wins" attribute="1" defaultMemberUniqueName="[Match win data].[Wins].[All]" allUniqueName="[Match win data].[Wins].[All]" dimensionUniqueName="[Match win data]" displayFolder="" count="0" memberValueDatatype="20" unbalanced="0"/>
    <cacheHierarchy uniqueName="[Match win data].[Lost]" caption="Lost" attribute="1" defaultMemberUniqueName="[Match win data].[Lost].[All]" allUniqueName="[Match win data].[Lost].[All]" dimensionUniqueName="[Match win data]" displayFolder="" count="0" memberValueDatatype="20" unbalanced="0"/>
    <cacheHierarchy uniqueName="[Most maidain wickets].[Players]" caption="Players" attribute="1" defaultMemberUniqueName="[Most maidain wickets].[Players].[All]" allUniqueName="[Most maidain wickets].[Players].[All]" dimensionUniqueName="[Most maidain wickets]" displayFolder="" count="0" memberValueDatatype="130" unbalanced="0"/>
    <cacheHierarchy uniqueName="[Most maidain wickets].[Matches]" caption="Matches" attribute="1" defaultMemberUniqueName="[Most maidain wickets].[Matches].[All]" allUniqueName="[Most maidain wickets].[Matches].[All]" dimensionUniqueName="[Most maidain wickets]" displayFolder="" count="0" memberValueDatatype="20" unbalanced="0"/>
    <cacheHierarchy uniqueName="[Most maidain wickets].[Overs]" caption="Overs" attribute="1" defaultMemberUniqueName="[Most maidain wickets].[Overs].[All]" allUniqueName="[Most maidain wickets].[Overs].[All]" dimensionUniqueName="[Most maidain wickets]" displayFolder="" count="0" memberValueDatatype="5" unbalanced="0"/>
    <cacheHierarchy uniqueName="[Most maidain wickets].[Runs]" caption="Runs" attribute="1" defaultMemberUniqueName="[Most maidain wickets].[Runs].[All]" allUniqueName="[Most maidain wickets].[Runs].[All]" dimensionUniqueName="[Most maidain wickets]" displayFolder="" count="0" memberValueDatatype="20" unbalanced="0"/>
    <cacheHierarchy uniqueName="[Most maidain wickets].[Maidens]" caption="Maidens" attribute="1" defaultMemberUniqueName="[Most maidain wickets].[Maidens].[All]" allUniqueName="[Most maidain wickets].[Maidens].[All]" dimensionUniqueName="[Most maidain wickets]" displayFolder="" count="0" memberValueDatatype="20" unbalanced="0"/>
    <cacheHierarchy uniqueName="[Players individual score].[Player]" caption="Player" attribute="1" defaultMemberUniqueName="[Players individual score].[Player].[All]" allUniqueName="[Players individual score].[Player].[All]" dimensionUniqueName="[Players individual score]" displayFolder="" count="0" memberValueDatatype="130" unbalanced="0"/>
    <cacheHierarchy uniqueName="[Players individual score].[Runs]" caption="Runs" attribute="1" defaultMemberUniqueName="[Players individual score].[Runs].[All]" allUniqueName="[Players individual score].[Runs].[All]" dimensionUniqueName="[Players individual score]" displayFolder="" count="0" memberValueDatatype="20" unbalanced="0"/>
    <cacheHierarchy uniqueName="[Players individual score].[Balls]" caption="Balls" attribute="1" defaultMemberUniqueName="[Players individual score].[Balls].[All]" allUniqueName="[Players individual score].[Balls].[All]" dimensionUniqueName="[Players individual score]" displayFolder="" count="0" memberValueDatatype="20" unbalanced="0"/>
    <cacheHierarchy uniqueName="[Players individual score].[4s]" caption="4s" attribute="1" defaultMemberUniqueName="[Players individual score].[4s].[All]" allUniqueName="[Players individual score].[4s].[All]" dimensionUniqueName="[Players individual score]" displayFolder="" count="0" memberValueDatatype="20" unbalanced="0"/>
    <cacheHierarchy uniqueName="[Players individual score].[6s]" caption="6s" attribute="1" defaultMemberUniqueName="[Players individual score].[6s].[All]" allUniqueName="[Players individual score].[6s].[All]" dimensionUniqueName="[Players individual score]" displayFolder="" count="0" memberValueDatatype="20" unbalanced="0"/>
    <cacheHierarchy uniqueName="[Players individual score].[Strike Rate]" caption="Strike Rate" attribute="1" defaultMemberUniqueName="[Players individual score].[Strike Rate].[All]" allUniqueName="[Players individual score].[Strike Rate].[All]" dimensionUniqueName="[Players individual score]" displayFolder="" count="0" memberValueDatatype="5" unbalanced="0"/>
    <cacheHierarchy uniqueName="[Players individual score].[Opposition]" caption="Opposition" attribute="1" defaultMemberUniqueName="[Players individual score].[Opposition].[All]" allUniqueName="[Players individual score].[Opposition].[All]" dimensionUniqueName="[Players individual score]" displayFolder="" count="0" memberValueDatatype="130" unbalanced="0"/>
    <cacheHierarchy uniqueName="[Players individual score].[Out/ Not Out]" caption="Out/ Not Out" attribute="1" defaultMemberUniqueName="[Players individual score].[Out/ Not Out].[All]" allUniqueName="[Players individual score].[Out/ Not Out].[All]" dimensionUniqueName="[Players individual score]" displayFolder="" count="0" memberValueDatatype="130" unbalanced="0"/>
    <cacheHierarchy uniqueName="[Players score summary].[Players]" caption="Players" attribute="1" defaultMemberUniqueName="[Players score summary].[Players].[All]" allUniqueName="[Players score summary].[Players].[All]" dimensionUniqueName="[Players score summary]" displayFolder="" count="0" memberValueDatatype="130" unbalanced="0"/>
    <cacheHierarchy uniqueName="[Players score summary].[Country]" caption="Country" attribute="1" defaultMemberUniqueName="[Players score summary].[Country].[All]" allUniqueName="[Players score summary].[Country].[All]" dimensionUniqueName="[Players score summary]" displayFolder="" count="0" memberValueDatatype="130" unbalanced="0"/>
    <cacheHierarchy uniqueName="[Players score summary].[Matches]" caption="Matches" attribute="1" defaultMemberUniqueName="[Players score summary].[Matches].[All]" allUniqueName="[Players score summary].[Matches].[All]" dimensionUniqueName="[Players score summary]" displayFolder="" count="0" memberValueDatatype="20" unbalanced="0"/>
    <cacheHierarchy uniqueName="[Players score summary].[Innings]" caption="Innings" attribute="1" defaultMemberUniqueName="[Players score summary].[Innings].[All]" allUniqueName="[Players score summary].[Innings].[All]" dimensionUniqueName="[Players score summary]" displayFolder="" count="0" memberValueDatatype="20" unbalanced="0"/>
    <cacheHierarchy uniqueName="[Players score summary].[Bat Avg]" caption="Bat Avg" attribute="1" defaultMemberUniqueName="[Players score summary].[Bat Avg].[All]" allUniqueName="[Players score summary].[Bat Avg].[All]" dimensionUniqueName="[Players score summary]" displayFolder="" count="0" memberValueDatatype="5" unbalanced="0"/>
    <cacheHierarchy uniqueName="[Players score summary].[Runs]" caption="Runs" attribute="1" defaultMemberUniqueName="[Players score summary].[Runs].[All]" allUniqueName="[Players score summary].[Runs].[All]" dimensionUniqueName="[Players score summary]" displayFolder="" count="0" memberValueDatatype="20" unbalanced="0"/>
    <cacheHierarchy uniqueName="[Players score summary].[Not Outs]" caption="Not Outs" attribute="1" defaultMemberUniqueName="[Players score summary].[Not Outs].[All]" allUniqueName="[Players score summary].[Not Outs].[All]" dimensionUniqueName="[Players score summary]" displayFolder="" count="0" memberValueDatatype="20" unbalanced="0"/>
    <cacheHierarchy uniqueName="[Players score summary].[Highest Score]" caption="Highest Score" attribute="1" defaultMemberUniqueName="[Players score summary].[Highest Score].[All]" allUniqueName="[Players score summary].[Highest Score].[All]" dimensionUniqueName="[Players score summary]" displayFolder="" count="0" memberValueDatatype="130" unbalanced="0"/>
    <cacheHierarchy uniqueName="[Players score summary].[S.R]" caption="S.R" attribute="1" defaultMemberUniqueName="[Players score summary].[S.R].[All]" allUniqueName="[Players score summary].[S.R].[All]" dimensionUniqueName="[Players score summary]" displayFolder="" count="0" memberValueDatatype="5" unbalanced="0"/>
    <cacheHierarchy uniqueName="[Players score summary].[Ball Faced]" caption="Ball Faced" attribute="1" defaultMemberUniqueName="[Players score summary].[Ball Faced].[All]" allUniqueName="[Players score summary].[Ball Faced].[All]" dimensionUniqueName="[Players score summary]" displayFolder="" count="0" memberValueDatatype="20" unbalanced="0"/>
    <cacheHierarchy uniqueName="[Team players].[Flag]" caption="Flag" attribute="1" defaultMemberUniqueName="[Team players].[Flag].[All]" allUniqueName="[Team players].[Flag].[All]" dimensionUniqueName="[Team players]" displayFolder="" count="0" memberValueDatatype="130" unbalanced="0"/>
    <cacheHierarchy uniqueName="[Team players].[Team]" caption="Team" attribute="1" defaultMemberUniqueName="[Team players].[Team].[All]" allUniqueName="[Team players].[Team].[All]" dimensionUniqueName="[Team players]" displayFolder="" count="0" memberValueDatatype="130" unbalanced="0"/>
    <cacheHierarchy uniqueName="[Team players].[Player]" caption="Player" attribute="1" defaultMemberUniqueName="[Team players].[Player].[All]" allUniqueName="[Team players].[Player].[All]" dimensionUniqueName="[Team players]" displayFolder="" count="0" memberValueDatatype="130" unbalanced="0"/>
    <cacheHierarchy uniqueName="[Total wickets by bowler].[Player]" caption="Player" attribute="1" defaultMemberUniqueName="[Total wickets by bowler].[Player].[All]" allUniqueName="[Total wickets by bowler].[Player].[All]" dimensionUniqueName="[Total wickets by bowler]" displayFolder="" count="0" memberValueDatatype="130" unbalanced="0"/>
    <cacheHierarchy uniqueName="[Total wickets by bowler].[Matches]" caption="Matches" attribute="1" defaultMemberUniqueName="[Total wickets by bowler].[Matches].[All]" allUniqueName="[Total wickets by bowler].[Matches].[All]" dimensionUniqueName="[Total wickets by bowler]" displayFolder="" count="0" memberValueDatatype="20" unbalanced="0"/>
    <cacheHierarchy uniqueName="[Total wickets by bowler].[Overs]" caption="Overs" attribute="1" defaultMemberUniqueName="[Total wickets by bowler].[Overs].[All]" allUniqueName="[Total wickets by bowler].[Overs].[All]" dimensionUniqueName="[Total wickets by bowler]" displayFolder="" count="0" memberValueDatatype="5" unbalanced="0"/>
    <cacheHierarchy uniqueName="[Total wickets by bowler].[Wickets]" caption="Wickets" attribute="1" defaultMemberUniqueName="[Total wickets by bowler].[Wickets].[All]" allUniqueName="[Total wickets by bowler].[Wickets].[All]" dimensionUniqueName="[Total wickets by bowler]" displayFolder="" count="0" memberValueDatatype="20" unbalanced="0"/>
    <cacheHierarchy uniqueName="[Total wickets by bowler].[Runs]" caption="Runs" attribute="1" defaultMemberUniqueName="[Total wickets by bowler].[Runs].[All]" allUniqueName="[Total wickets by bowler].[Runs].[All]" dimensionUniqueName="[Total wickets by bowler]" displayFolder="" count="0" memberValueDatatype="20" unbalanced="0"/>
    <cacheHierarchy uniqueName="[Total wickets by bowler].[Economy]" caption="Economy" attribute="1" defaultMemberUniqueName="[Total wickets by bowler].[Economy].[All]" allUniqueName="[Total wickets by bowler].[Economy].[All]" dimensionUniqueName="[Total wickets by bowler]" displayFolder="" count="0" memberValueDatatype="5" unbalanced="0"/>
    <cacheHierarchy uniqueName="[Measures].[__XL_Count Range]" caption="__XL_Count Range" measure="1" displayFolder="" measureGroup="Bowler inn stats" count="0" hidden="1"/>
    <cacheHierarchy uniqueName="[Measures].[__XL_Count Range 1]" caption="__XL_Count Range 1" measure="1" displayFolder="" measureGroup="Players individual score" count="0" hidden="1"/>
    <cacheHierarchy uniqueName="[Measures].[__XL_Count Table2]" caption="__XL_Count Table2" measure="1" displayFolder="" measureGroup="Players score summary" count="0" hidden="1"/>
    <cacheHierarchy uniqueName="[Measures].[__XL_Count Table3]" caption="__XL_Count Table3" measure="1" displayFolder="" measureGroup="Team players" count="0" hidden="1"/>
    <cacheHierarchy uniqueName="[Measures].[__XL_Count Table5]" caption="__XL_Count Table5" measure="1" displayFolder="" measureGroup="Match win data" count="0" hidden="1"/>
    <cacheHierarchy uniqueName="[Measures].[__XL_Count Table8]" caption="__XL_Count Table8" measure="1" displayFolder="" measureGroup="Total wickets by bowler" count="0" hidden="1"/>
    <cacheHierarchy uniqueName="[Measures].[__XL_Count Table10]" caption="__XL_Count Table10" measure="1" displayFolder="" measureGroup="Best bowling spell" count="0" hidden="1"/>
    <cacheHierarchy uniqueName="[Measures].[__XL_Count Table11]" caption="__XL_Count Table11" measure="1" displayFolder="" measureGroup="Most maidain wickets" count="0" hidden="1"/>
    <cacheHierarchy uniqueName="[Measures].[__No measures defined]" caption="__No measures defined" measure="1" displayFolder="" count="0" hidden="1"/>
    <cacheHierarchy uniqueName="[Measures].[Sum of Runs]" caption="Sum of Runs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S.R]" caption="Sum of S.R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Ball Faced]" caption="Sum of Ball Faced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Bat Avg]" caption="Sum of Bat Avg" measure="1" displayFolder="" measureGroup="Bowler inn sta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trike Rate]" caption="Sum of Strike Rate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Max of Strike Rate]" caption="Max of Strike Rate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Opposition]" caption="Count of Opposition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6s]" caption="Sum of 6s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4s]" caption="Sum of 4s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Wickets]" caption="Sum of Wickets" measure="1" displayFolder="" measureGroup="Total wickets by bowler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Economy]" caption="Sum of Economy" measure="1" displayFolder="" measureGroup="Total wickets by bowler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Runs 2]" caption="Sum of Runs 2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Max of Runs]" caption="Max of Runs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aidens]" caption="Sum of Maidens" measure="1" displayFolder="" measureGroup="Most maidain wicket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9">
    <dimension name="Best bowling spell" uniqueName="[Best bowling spell]" caption="Best bowling spell"/>
    <dimension name="Bowler inn stats" uniqueName="[Bowler inn stats]" caption="Bowler inn stats"/>
    <dimension name="Match win data" uniqueName="[Match win data]" caption="Match win data"/>
    <dimension measure="1" name="Measures" uniqueName="[Measures]" caption="Measures"/>
    <dimension name="Most maidain wickets" uniqueName="[Most maidain wickets]" caption="Most maidain wickets"/>
    <dimension name="Players individual score" uniqueName="[Players individual score]" caption="Players individual score"/>
    <dimension name="Players score summary" uniqueName="[Players score summary]" caption="Players score summary"/>
    <dimension name="Team players" uniqueName="[Team players]" caption="Team players"/>
    <dimension name="Total wickets by bowler" uniqueName="[Total wickets by bowler]" caption="Total wickets by bowler"/>
  </dimensions>
  <measureGroups count="8">
    <measureGroup name="Best bowling spell" caption="Best bowling spell"/>
    <measureGroup name="Bowler inn stats" caption="Bowler inn stats"/>
    <measureGroup name="Match win data" caption="Match win data"/>
    <measureGroup name="Most maidain wickets" caption="Most maidain wickets"/>
    <measureGroup name="Players individual score" caption="Players individual score"/>
    <measureGroup name="Players score summary" caption="Players score summary"/>
    <measureGroup name="Team players" caption="Team players"/>
    <measureGroup name="Total wickets by bowler" caption="Total wickets by bowler"/>
  </measureGroups>
  <maps count="23">
    <map measureGroup="0" dimension="0"/>
    <map measureGroup="0" dimension="2"/>
    <map measureGroup="0" dimension="7"/>
    <map measureGroup="0" dimension="8"/>
    <map measureGroup="1" dimension="1"/>
    <map measureGroup="1" dimension="2"/>
    <map measureGroup="1" dimension="7"/>
    <map measureGroup="1" dimension="8"/>
    <map measureGroup="2" dimension="2"/>
    <map measureGroup="3" dimension="2"/>
    <map measureGroup="3" dimension="4"/>
    <map measureGroup="3" dimension="7"/>
    <map measureGroup="3" dimension="8"/>
    <map measureGroup="4" dimension="2"/>
    <map measureGroup="4" dimension="5"/>
    <map measureGroup="4" dimension="6"/>
    <map measureGroup="4" dimension="7"/>
    <map measureGroup="5" dimension="6"/>
    <map measureGroup="6" dimension="2"/>
    <map measureGroup="6" dimension="7"/>
    <map measureGroup="7" dimension="2"/>
    <map measureGroup="7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ENTER SOFTWARE" refreshedDate="45727.403659490737" backgroundQuery="1" createdVersion="8" refreshedVersion="8" minRefreshableVersion="3" recordCount="0" supportSubquery="1" supportAdvancedDrill="1" xr:uid="{5DABD00D-650A-421C-B5AD-13CF6F729ED8}">
  <cacheSource type="external" connectionId="2"/>
  <cacheFields count="2">
    <cacheField name="[Measures].[Sum of 4s]" caption="Sum of 4s" numFmtId="0" hierarchy="72" level="32767"/>
    <cacheField name="[Players individual score].[Player].[Player]" caption="Player" numFmtId="0" hierarchy="28" level="1">
      <sharedItems count="5">
        <s v="Ben Duckett"/>
        <s v="Joe Root"/>
        <s v="Kane Williamson"/>
        <s v="Rachin Ravindra"/>
        <s v="Will Young"/>
      </sharedItems>
    </cacheField>
  </cacheFields>
  <cacheHierarchies count="78">
    <cacheHierarchy uniqueName="[Best bowling spell].[POS]" caption="POS" attribute="1" defaultMemberUniqueName="[Best bowling spell].[POS].[All]" allUniqueName="[Best bowling spell].[POS].[All]" dimensionUniqueName="[Best bowling spell]" displayFolder="" count="0" memberValueDatatype="20" unbalanced="0"/>
    <cacheHierarchy uniqueName="[Best bowling spell].[player]" caption="player" attribute="1" defaultMemberUniqueName="[Best bowling spell].[player].[All]" allUniqueName="[Best bowling spell].[player].[All]" dimensionUniqueName="[Best bowling spell]" displayFolder="" count="0" memberValueDatatype="130" unbalanced="0"/>
    <cacheHierarchy uniqueName="[Best bowling spell].[Wickets]" caption="Wickets" attribute="1" defaultMemberUniqueName="[Best bowling spell].[Wickets].[All]" allUniqueName="[Best bowling spell].[Wickets].[All]" dimensionUniqueName="[Best bowling spell]" displayFolder="" count="0" memberValueDatatype="130" unbalanced="0"/>
    <cacheHierarchy uniqueName="[Best bowling spell].[Overs]" caption="Overs" attribute="1" defaultMemberUniqueName="[Best bowling spell].[Overs].[All]" allUniqueName="[Best bowling spell].[Overs].[All]" dimensionUniqueName="[Best bowling spell]" displayFolder="" count="0" memberValueDatatype="5" unbalanced="0"/>
    <cacheHierarchy uniqueName="[Best bowling spell].[Economy]" caption="Economy" attribute="1" defaultMemberUniqueName="[Best bowling spell].[Economy].[All]" allUniqueName="[Best bowling spell].[Economy].[All]" dimensionUniqueName="[Best bowling spell]" displayFolder="" count="0" memberValueDatatype="5" unbalanced="0"/>
    <cacheHierarchy uniqueName="[Best bowling spell].[Opposition]" caption="Opposition" attribute="1" defaultMemberUniqueName="[Best bowling spell].[Opposition].[All]" allUniqueName="[Best bowling spell].[Opposition].[All]" dimensionUniqueName="[Best bowling spell]" displayFolder="" count="0" memberValueDatatype="130" unbalanced="0"/>
    <cacheHierarchy uniqueName="[Best bowling spell].[Runs]" caption="Runs" attribute="1" defaultMemberUniqueName="[Best bowling spell].[Runs].[All]" allUniqueName="[Best bowling spell].[Runs].[All]" dimensionUniqueName="[Best bowling spell]" displayFolder="" count="0" memberValueDatatype="20" unbalanced="0"/>
    <cacheHierarchy uniqueName="[Best bowling spell].[Maidens]" caption="Maidens" attribute="1" defaultMemberUniqueName="[Best bowling spell].[Maidens].[All]" allUniqueName="[Best bowling spell].[Maidens].[All]" dimensionUniqueName="[Best bowling spell]" displayFolder="" count="0" memberValueDatatype="20" unbalanced="0"/>
    <cacheHierarchy uniqueName="[Bowler inn stats].[Players]" caption="Players" attribute="1" defaultMemberUniqueName="[Bowler inn stats].[Players].[All]" allUniqueName="[Bowler inn stats].[Players].[All]" dimensionUniqueName="[Bowler inn stats]" displayFolder="" count="0" memberValueDatatype="130" unbalanced="0"/>
    <cacheHierarchy uniqueName="[Bowler inn stats].[Country]" caption="Country" attribute="1" defaultMemberUniqueName="[Bowler inn stats].[Country].[All]" allUniqueName="[Bowler inn stats].[Country].[All]" dimensionUniqueName="[Bowler inn stats]" displayFolder="" count="0" memberValueDatatype="130" unbalanced="0"/>
    <cacheHierarchy uniqueName="[Bowler inn stats].[Matches]" caption="Matches" attribute="1" defaultMemberUniqueName="[Bowler inn stats].[Matches].[All]" allUniqueName="[Bowler inn stats].[Matches].[All]" dimensionUniqueName="[Bowler inn stats]" displayFolder="" count="0" memberValueDatatype="20" unbalanced="0"/>
    <cacheHierarchy uniqueName="[Bowler inn stats].[Innings]" caption="Innings" attribute="1" defaultMemberUniqueName="[Bowler inn stats].[Innings].[All]" allUniqueName="[Bowler inn stats].[Innings].[All]" dimensionUniqueName="[Bowler inn stats]" displayFolder="" count="0" memberValueDatatype="20" unbalanced="0"/>
    <cacheHierarchy uniqueName="[Bowler inn stats].[Bat Avg]" caption="Bat Avg" attribute="1" defaultMemberUniqueName="[Bowler inn stats].[Bat Avg].[All]" allUniqueName="[Bowler inn stats].[Bat Avg].[All]" dimensionUniqueName="[Bowler inn stats]" displayFolder="" count="0" memberValueDatatype="5" unbalanced="0"/>
    <cacheHierarchy uniqueName="[Bowler inn stats].[Runs]" caption="Runs" attribute="1" defaultMemberUniqueName="[Bowler inn stats].[Runs].[All]" allUniqueName="[Bowler inn stats].[Runs].[All]" dimensionUniqueName="[Bowler inn stats]" displayFolder="" count="0" memberValueDatatype="20" unbalanced="0"/>
    <cacheHierarchy uniqueName="[Bowler inn stats].[Not Outs]" caption="Not Outs" attribute="1" defaultMemberUniqueName="[Bowler inn stats].[Not Outs].[All]" allUniqueName="[Bowler inn stats].[Not Outs].[All]" dimensionUniqueName="[Bowler inn stats]" displayFolder="" count="0" memberValueDatatype="20" unbalanced="0"/>
    <cacheHierarchy uniqueName="[Bowler inn stats].[Highest Score]" caption="Highest Score" attribute="1" defaultMemberUniqueName="[Bowler inn stats].[Highest Score].[All]" allUniqueName="[Bowler inn stats].[Highest Score].[All]" dimensionUniqueName="[Bowler inn stats]" displayFolder="" count="0" memberValueDatatype="130" unbalanced="0"/>
    <cacheHierarchy uniqueName="[Bowler inn stats].[S.R]" caption="S.R" attribute="1" defaultMemberUniqueName="[Bowler inn stats].[S.R].[All]" allUniqueName="[Bowler inn stats].[S.R].[All]" dimensionUniqueName="[Bowler inn stats]" displayFolder="" count="0" memberValueDatatype="5" unbalanced="0"/>
    <cacheHierarchy uniqueName="[Bowler inn stats].[Ball Faced]" caption="Ball Faced" attribute="1" defaultMemberUniqueName="[Bowler inn stats].[Ball Faced].[All]" allUniqueName="[Bowler inn stats].[Ball Faced].[All]" dimensionUniqueName="[Bowler inn stats]" displayFolder="" count="0" memberValueDatatype="20" unbalanced="0"/>
    <cacheHierarchy uniqueName="[Match win data].[Team]" caption="Team" attribute="1" defaultMemberUniqueName="[Match win data].[Team].[All]" allUniqueName="[Match win data].[Team].[All]" dimensionUniqueName="[Match win data]" displayFolder="" count="0" memberValueDatatype="130" unbalanced="0"/>
    <cacheHierarchy uniqueName="[Match win data].[Win %]" caption="Win %" attribute="1" defaultMemberUniqueName="[Match win data].[Win %].[All]" allUniqueName="[Match win data].[Win %].[All]" dimensionUniqueName="[Match win data]" displayFolder="" count="0" memberValueDatatype="5" unbalanced="0"/>
    <cacheHierarchy uniqueName="[Match win data].[Matches]" caption="Matches" attribute="1" defaultMemberUniqueName="[Match win data].[Matches].[All]" allUniqueName="[Match win data].[Matches].[All]" dimensionUniqueName="[Match win data]" displayFolder="" count="0" memberValueDatatype="20" unbalanced="0"/>
    <cacheHierarchy uniqueName="[Match win data].[Wins]" caption="Wins" attribute="1" defaultMemberUniqueName="[Match win data].[Wins].[All]" allUniqueName="[Match win data].[Wins].[All]" dimensionUniqueName="[Match win data]" displayFolder="" count="0" memberValueDatatype="20" unbalanced="0"/>
    <cacheHierarchy uniqueName="[Match win data].[Lost]" caption="Lost" attribute="1" defaultMemberUniqueName="[Match win data].[Lost].[All]" allUniqueName="[Match win data].[Lost].[All]" dimensionUniqueName="[Match win data]" displayFolder="" count="0" memberValueDatatype="20" unbalanced="0"/>
    <cacheHierarchy uniqueName="[Most maidain wickets].[Players]" caption="Players" attribute="1" defaultMemberUniqueName="[Most maidain wickets].[Players].[All]" allUniqueName="[Most maidain wickets].[Players].[All]" dimensionUniqueName="[Most maidain wickets]" displayFolder="" count="0" memberValueDatatype="130" unbalanced="0"/>
    <cacheHierarchy uniqueName="[Most maidain wickets].[Matches]" caption="Matches" attribute="1" defaultMemberUniqueName="[Most maidain wickets].[Matches].[All]" allUniqueName="[Most maidain wickets].[Matches].[All]" dimensionUniqueName="[Most maidain wickets]" displayFolder="" count="0" memberValueDatatype="20" unbalanced="0"/>
    <cacheHierarchy uniqueName="[Most maidain wickets].[Overs]" caption="Overs" attribute="1" defaultMemberUniqueName="[Most maidain wickets].[Overs].[All]" allUniqueName="[Most maidain wickets].[Overs].[All]" dimensionUniqueName="[Most maidain wickets]" displayFolder="" count="0" memberValueDatatype="5" unbalanced="0"/>
    <cacheHierarchy uniqueName="[Most maidain wickets].[Runs]" caption="Runs" attribute="1" defaultMemberUniqueName="[Most maidain wickets].[Runs].[All]" allUniqueName="[Most maidain wickets].[Runs].[All]" dimensionUniqueName="[Most maidain wickets]" displayFolder="" count="0" memberValueDatatype="20" unbalanced="0"/>
    <cacheHierarchy uniqueName="[Most maidain wickets].[Maidens]" caption="Maidens" attribute="1" defaultMemberUniqueName="[Most maidain wickets].[Maidens].[All]" allUniqueName="[Most maidain wickets].[Maidens].[All]" dimensionUniqueName="[Most maidain wickets]" displayFolder="" count="0" memberValueDatatype="20" unbalanced="0"/>
    <cacheHierarchy uniqueName="[Players individual score].[Player]" caption="Player" attribute="1" defaultMemberUniqueName="[Players individual score].[Player].[All]" allUniqueName="[Players individual score].[Player].[All]" dimensionUniqueName="[Players individual score]" displayFolder="" count="2" memberValueDatatype="130" unbalanced="0">
      <fieldsUsage count="2">
        <fieldUsage x="-1"/>
        <fieldUsage x="1"/>
      </fieldsUsage>
    </cacheHierarchy>
    <cacheHierarchy uniqueName="[Players individual score].[Runs]" caption="Runs" attribute="1" defaultMemberUniqueName="[Players individual score].[Runs].[All]" allUniqueName="[Players individual score].[Runs].[All]" dimensionUniqueName="[Players individual score]" displayFolder="" count="0" memberValueDatatype="20" unbalanced="0"/>
    <cacheHierarchy uniqueName="[Players individual score].[Balls]" caption="Balls" attribute="1" defaultMemberUniqueName="[Players individual score].[Balls].[All]" allUniqueName="[Players individual score].[Balls].[All]" dimensionUniqueName="[Players individual score]" displayFolder="" count="0" memberValueDatatype="20" unbalanced="0"/>
    <cacheHierarchy uniqueName="[Players individual score].[4s]" caption="4s" attribute="1" defaultMemberUniqueName="[Players individual score].[4s].[All]" allUniqueName="[Players individual score].[4s].[All]" dimensionUniqueName="[Players individual score]" displayFolder="" count="0" memberValueDatatype="20" unbalanced="0"/>
    <cacheHierarchy uniqueName="[Players individual score].[6s]" caption="6s" attribute="1" defaultMemberUniqueName="[Players individual score].[6s].[All]" allUniqueName="[Players individual score].[6s].[All]" dimensionUniqueName="[Players individual score]" displayFolder="" count="0" memberValueDatatype="20" unbalanced="0"/>
    <cacheHierarchy uniqueName="[Players individual score].[Strike Rate]" caption="Strike Rate" attribute="1" defaultMemberUniqueName="[Players individual score].[Strike Rate].[All]" allUniqueName="[Players individual score].[Strike Rate].[All]" dimensionUniqueName="[Players individual score]" displayFolder="" count="0" memberValueDatatype="5" unbalanced="0"/>
    <cacheHierarchy uniqueName="[Players individual score].[Opposition]" caption="Opposition" attribute="1" defaultMemberUniqueName="[Players individual score].[Opposition].[All]" allUniqueName="[Players individual score].[Opposition].[All]" dimensionUniqueName="[Players individual score]" displayFolder="" count="0" memberValueDatatype="130" unbalanced="0"/>
    <cacheHierarchy uniqueName="[Players individual score].[Out/ Not Out]" caption="Out/ Not Out" attribute="1" defaultMemberUniqueName="[Players individual score].[Out/ Not Out].[All]" allUniqueName="[Players individual score].[Out/ Not Out].[All]" dimensionUniqueName="[Players individual score]" displayFolder="" count="0" memberValueDatatype="130" unbalanced="0"/>
    <cacheHierarchy uniqueName="[Players score summary].[Players]" caption="Players" attribute="1" defaultMemberUniqueName="[Players score summary].[Players].[All]" allUniqueName="[Players score summary].[Players].[All]" dimensionUniqueName="[Players score summary]" displayFolder="" count="0" memberValueDatatype="130" unbalanced="0"/>
    <cacheHierarchy uniqueName="[Players score summary].[Country]" caption="Country" attribute="1" defaultMemberUniqueName="[Players score summary].[Country].[All]" allUniqueName="[Players score summary].[Country].[All]" dimensionUniqueName="[Players score summary]" displayFolder="" count="0" memberValueDatatype="130" unbalanced="0"/>
    <cacheHierarchy uniqueName="[Players score summary].[Matches]" caption="Matches" attribute="1" defaultMemberUniqueName="[Players score summary].[Matches].[All]" allUniqueName="[Players score summary].[Matches].[All]" dimensionUniqueName="[Players score summary]" displayFolder="" count="0" memberValueDatatype="20" unbalanced="0"/>
    <cacheHierarchy uniqueName="[Players score summary].[Innings]" caption="Innings" attribute="1" defaultMemberUniqueName="[Players score summary].[Innings].[All]" allUniqueName="[Players score summary].[Innings].[All]" dimensionUniqueName="[Players score summary]" displayFolder="" count="0" memberValueDatatype="20" unbalanced="0"/>
    <cacheHierarchy uniqueName="[Players score summary].[Bat Avg]" caption="Bat Avg" attribute="1" defaultMemberUniqueName="[Players score summary].[Bat Avg].[All]" allUniqueName="[Players score summary].[Bat Avg].[All]" dimensionUniqueName="[Players score summary]" displayFolder="" count="0" memberValueDatatype="5" unbalanced="0"/>
    <cacheHierarchy uniqueName="[Players score summary].[Runs]" caption="Runs" attribute="1" defaultMemberUniqueName="[Players score summary].[Runs].[All]" allUniqueName="[Players score summary].[Runs].[All]" dimensionUniqueName="[Players score summary]" displayFolder="" count="0" memberValueDatatype="20" unbalanced="0"/>
    <cacheHierarchy uniqueName="[Players score summary].[Not Outs]" caption="Not Outs" attribute="1" defaultMemberUniqueName="[Players score summary].[Not Outs].[All]" allUniqueName="[Players score summary].[Not Outs].[All]" dimensionUniqueName="[Players score summary]" displayFolder="" count="0" memberValueDatatype="20" unbalanced="0"/>
    <cacheHierarchy uniqueName="[Players score summary].[Highest Score]" caption="Highest Score" attribute="1" defaultMemberUniqueName="[Players score summary].[Highest Score].[All]" allUniqueName="[Players score summary].[Highest Score].[All]" dimensionUniqueName="[Players score summary]" displayFolder="" count="0" memberValueDatatype="130" unbalanced="0"/>
    <cacheHierarchy uniqueName="[Players score summary].[S.R]" caption="S.R" attribute="1" defaultMemberUniqueName="[Players score summary].[S.R].[All]" allUniqueName="[Players score summary].[S.R].[All]" dimensionUniqueName="[Players score summary]" displayFolder="" count="0" memberValueDatatype="5" unbalanced="0"/>
    <cacheHierarchy uniqueName="[Players score summary].[Ball Faced]" caption="Ball Faced" attribute="1" defaultMemberUniqueName="[Players score summary].[Ball Faced].[All]" allUniqueName="[Players score summary].[Ball Faced].[All]" dimensionUniqueName="[Players score summary]" displayFolder="" count="0" memberValueDatatype="20" unbalanced="0"/>
    <cacheHierarchy uniqueName="[Team players].[Flag]" caption="Flag" attribute="1" defaultMemberUniqueName="[Team players].[Flag].[All]" allUniqueName="[Team players].[Flag].[All]" dimensionUniqueName="[Team players]" displayFolder="" count="0" memberValueDatatype="130" unbalanced="0"/>
    <cacheHierarchy uniqueName="[Team players].[Team]" caption="Team" attribute="1" defaultMemberUniqueName="[Team players].[Team].[All]" allUniqueName="[Team players].[Team].[All]" dimensionUniqueName="[Team players]" displayFolder="" count="0" memberValueDatatype="130" unbalanced="0"/>
    <cacheHierarchy uniqueName="[Team players].[Player]" caption="Player" attribute="1" defaultMemberUniqueName="[Team players].[Player].[All]" allUniqueName="[Team players].[Player].[All]" dimensionUniqueName="[Team players]" displayFolder="" count="0" memberValueDatatype="130" unbalanced="0"/>
    <cacheHierarchy uniqueName="[Total wickets by bowler].[Player]" caption="Player" attribute="1" defaultMemberUniqueName="[Total wickets by bowler].[Player].[All]" allUniqueName="[Total wickets by bowler].[Player].[All]" dimensionUniqueName="[Total wickets by bowler]" displayFolder="" count="0" memberValueDatatype="130" unbalanced="0"/>
    <cacheHierarchy uniqueName="[Total wickets by bowler].[Matches]" caption="Matches" attribute="1" defaultMemberUniqueName="[Total wickets by bowler].[Matches].[All]" allUniqueName="[Total wickets by bowler].[Matches].[All]" dimensionUniqueName="[Total wickets by bowler]" displayFolder="" count="0" memberValueDatatype="20" unbalanced="0"/>
    <cacheHierarchy uniqueName="[Total wickets by bowler].[Overs]" caption="Overs" attribute="1" defaultMemberUniqueName="[Total wickets by bowler].[Overs].[All]" allUniqueName="[Total wickets by bowler].[Overs].[All]" dimensionUniqueName="[Total wickets by bowler]" displayFolder="" count="0" memberValueDatatype="5" unbalanced="0"/>
    <cacheHierarchy uniqueName="[Total wickets by bowler].[Wickets]" caption="Wickets" attribute="1" defaultMemberUniqueName="[Total wickets by bowler].[Wickets].[All]" allUniqueName="[Total wickets by bowler].[Wickets].[All]" dimensionUniqueName="[Total wickets by bowler]" displayFolder="" count="0" memberValueDatatype="20" unbalanced="0"/>
    <cacheHierarchy uniqueName="[Total wickets by bowler].[Runs]" caption="Runs" attribute="1" defaultMemberUniqueName="[Total wickets by bowler].[Runs].[All]" allUniqueName="[Total wickets by bowler].[Runs].[All]" dimensionUniqueName="[Total wickets by bowler]" displayFolder="" count="0" memberValueDatatype="20" unbalanced="0"/>
    <cacheHierarchy uniqueName="[Total wickets by bowler].[Economy]" caption="Economy" attribute="1" defaultMemberUniqueName="[Total wickets by bowler].[Economy].[All]" allUniqueName="[Total wickets by bowler].[Economy].[All]" dimensionUniqueName="[Total wickets by bowler]" displayFolder="" count="0" memberValueDatatype="5" unbalanced="0"/>
    <cacheHierarchy uniqueName="[Measures].[__XL_Count Range]" caption="__XL_Count Range" measure="1" displayFolder="" measureGroup="Bowler inn stats" count="0" hidden="1"/>
    <cacheHierarchy uniqueName="[Measures].[__XL_Count Range 1]" caption="__XL_Count Range 1" measure="1" displayFolder="" measureGroup="Players individual score" count="0" hidden="1"/>
    <cacheHierarchy uniqueName="[Measures].[__XL_Count Table2]" caption="__XL_Count Table2" measure="1" displayFolder="" measureGroup="Players score summary" count="0" hidden="1"/>
    <cacheHierarchy uniqueName="[Measures].[__XL_Count Table3]" caption="__XL_Count Table3" measure="1" displayFolder="" measureGroup="Team players" count="0" hidden="1"/>
    <cacheHierarchy uniqueName="[Measures].[__XL_Count Table5]" caption="__XL_Count Table5" measure="1" displayFolder="" measureGroup="Match win data" count="0" hidden="1"/>
    <cacheHierarchy uniqueName="[Measures].[__XL_Count Table8]" caption="__XL_Count Table8" measure="1" displayFolder="" measureGroup="Total wickets by bowler" count="0" hidden="1"/>
    <cacheHierarchy uniqueName="[Measures].[__XL_Count Table10]" caption="__XL_Count Table10" measure="1" displayFolder="" measureGroup="Best bowling spell" count="0" hidden="1"/>
    <cacheHierarchy uniqueName="[Measures].[__XL_Count Table11]" caption="__XL_Count Table11" measure="1" displayFolder="" measureGroup="Most maidain wickets" count="0" hidden="1"/>
    <cacheHierarchy uniqueName="[Measures].[__No measures defined]" caption="__No measures defined" measure="1" displayFolder="" count="0" hidden="1"/>
    <cacheHierarchy uniqueName="[Measures].[Sum of Runs]" caption="Sum of Runs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S.R]" caption="Sum of S.R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Ball Faced]" caption="Sum of Ball Faced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Bat Avg]" caption="Sum of Bat Avg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trike Rate]" caption="Sum of Strike Rate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Max of Strike Rate]" caption="Max of Strike Rate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Opposition]" caption="Count of Opposition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6s]" caption="Sum of 6s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4s]" caption="Sum of 4s" measure="1" displayFolder="" measureGroup="Players individual scor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Wickets]" caption="Sum of Wickets" measure="1" displayFolder="" measureGroup="Total wickets by bowler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Economy]" caption="Sum of Economy" measure="1" displayFolder="" measureGroup="Total wickets by bowler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Runs 2]" caption="Sum of Runs 2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Max of Runs]" caption="Max of Runs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aidens]" caption="Sum of Maidens" measure="1" displayFolder="" measureGroup="Most maidain wicket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9">
    <dimension name="Best bowling spell" uniqueName="[Best bowling spell]" caption="Best bowling spell"/>
    <dimension name="Bowler inn stats" uniqueName="[Bowler inn stats]" caption="Bowler inn stats"/>
    <dimension name="Match win data" uniqueName="[Match win data]" caption="Match win data"/>
    <dimension measure="1" name="Measures" uniqueName="[Measures]" caption="Measures"/>
    <dimension name="Most maidain wickets" uniqueName="[Most maidain wickets]" caption="Most maidain wickets"/>
    <dimension name="Players individual score" uniqueName="[Players individual score]" caption="Players individual score"/>
    <dimension name="Players score summary" uniqueName="[Players score summary]" caption="Players score summary"/>
    <dimension name="Team players" uniqueName="[Team players]" caption="Team players"/>
    <dimension name="Total wickets by bowler" uniqueName="[Total wickets by bowler]" caption="Total wickets by bowler"/>
  </dimensions>
  <measureGroups count="8">
    <measureGroup name="Best bowling spell" caption="Best bowling spell"/>
    <measureGroup name="Bowler inn stats" caption="Bowler inn stats"/>
    <measureGroup name="Match win data" caption="Match win data"/>
    <measureGroup name="Most maidain wickets" caption="Most maidain wickets"/>
    <measureGroup name="Players individual score" caption="Players individual score"/>
    <measureGroup name="Players score summary" caption="Players score summary"/>
    <measureGroup name="Team players" caption="Team players"/>
    <measureGroup name="Total wickets by bowler" caption="Total wickets by bowler"/>
  </measureGroups>
  <maps count="23">
    <map measureGroup="0" dimension="0"/>
    <map measureGroup="0" dimension="2"/>
    <map measureGroup="0" dimension="7"/>
    <map measureGroup="0" dimension="8"/>
    <map measureGroup="1" dimension="1"/>
    <map measureGroup="1" dimension="2"/>
    <map measureGroup="1" dimension="7"/>
    <map measureGroup="1" dimension="8"/>
    <map measureGroup="2" dimension="2"/>
    <map measureGroup="3" dimension="2"/>
    <map measureGroup="3" dimension="4"/>
    <map measureGroup="3" dimension="7"/>
    <map measureGroup="3" dimension="8"/>
    <map measureGroup="4" dimension="2"/>
    <map measureGroup="4" dimension="5"/>
    <map measureGroup="4" dimension="6"/>
    <map measureGroup="4" dimension="7"/>
    <map measureGroup="5" dimension="6"/>
    <map measureGroup="6" dimension="2"/>
    <map measureGroup="6" dimension="7"/>
    <map measureGroup="7" dimension="2"/>
    <map measureGroup="7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ENTER SOFTWARE" refreshedDate="45727.403660416669" backgroundQuery="1" createdVersion="8" refreshedVersion="8" minRefreshableVersion="3" recordCount="0" supportSubquery="1" supportAdvancedDrill="1" xr:uid="{6E5E7C70-2741-4D03-83EA-3EAAD7BB7F12}">
  <cacheSource type="external" connectionId="2"/>
  <cacheFields count="2">
    <cacheField name="[Players individual score].[Player].[Player]" caption="Player" numFmtId="0" hierarchy="28" level="1">
      <sharedItems count="5">
        <s v="Azmatullah Omarzai"/>
        <s v="Glenn Phillips"/>
        <s v="Ibrahim Zadran"/>
        <s v="Josh Inglis"/>
        <s v="Rassievan Dussen"/>
      </sharedItems>
    </cacheField>
    <cacheField name="[Measures].[Sum of 6s]" caption="Sum of 6s" numFmtId="0" hierarchy="71" level="32767"/>
  </cacheFields>
  <cacheHierarchies count="78">
    <cacheHierarchy uniqueName="[Best bowling spell].[POS]" caption="POS" attribute="1" defaultMemberUniqueName="[Best bowling spell].[POS].[All]" allUniqueName="[Best bowling spell].[POS].[All]" dimensionUniqueName="[Best bowling spell]" displayFolder="" count="0" memberValueDatatype="20" unbalanced="0"/>
    <cacheHierarchy uniqueName="[Best bowling spell].[player]" caption="player" attribute="1" defaultMemberUniqueName="[Best bowling spell].[player].[All]" allUniqueName="[Best bowling spell].[player].[All]" dimensionUniqueName="[Best bowling spell]" displayFolder="" count="0" memberValueDatatype="130" unbalanced="0"/>
    <cacheHierarchy uniqueName="[Best bowling spell].[Wickets]" caption="Wickets" attribute="1" defaultMemberUniqueName="[Best bowling spell].[Wickets].[All]" allUniqueName="[Best bowling spell].[Wickets].[All]" dimensionUniqueName="[Best bowling spell]" displayFolder="" count="0" memberValueDatatype="130" unbalanced="0"/>
    <cacheHierarchy uniqueName="[Best bowling spell].[Overs]" caption="Overs" attribute="1" defaultMemberUniqueName="[Best bowling spell].[Overs].[All]" allUniqueName="[Best bowling spell].[Overs].[All]" dimensionUniqueName="[Best bowling spell]" displayFolder="" count="0" memberValueDatatype="5" unbalanced="0"/>
    <cacheHierarchy uniqueName="[Best bowling spell].[Economy]" caption="Economy" attribute="1" defaultMemberUniqueName="[Best bowling spell].[Economy].[All]" allUniqueName="[Best bowling spell].[Economy].[All]" dimensionUniqueName="[Best bowling spell]" displayFolder="" count="0" memberValueDatatype="5" unbalanced="0"/>
    <cacheHierarchy uniqueName="[Best bowling spell].[Opposition]" caption="Opposition" attribute="1" defaultMemberUniqueName="[Best bowling spell].[Opposition].[All]" allUniqueName="[Best bowling spell].[Opposition].[All]" dimensionUniqueName="[Best bowling spell]" displayFolder="" count="0" memberValueDatatype="130" unbalanced="0"/>
    <cacheHierarchy uniqueName="[Best bowling spell].[Runs]" caption="Runs" attribute="1" defaultMemberUniqueName="[Best bowling spell].[Runs].[All]" allUniqueName="[Best bowling spell].[Runs].[All]" dimensionUniqueName="[Best bowling spell]" displayFolder="" count="0" memberValueDatatype="20" unbalanced="0"/>
    <cacheHierarchy uniqueName="[Best bowling spell].[Maidens]" caption="Maidens" attribute="1" defaultMemberUniqueName="[Best bowling spell].[Maidens].[All]" allUniqueName="[Best bowling spell].[Maidens].[All]" dimensionUniqueName="[Best bowling spell]" displayFolder="" count="0" memberValueDatatype="20" unbalanced="0"/>
    <cacheHierarchy uniqueName="[Bowler inn stats].[Players]" caption="Players" attribute="1" defaultMemberUniqueName="[Bowler inn stats].[Players].[All]" allUniqueName="[Bowler inn stats].[Players].[All]" dimensionUniqueName="[Bowler inn stats]" displayFolder="" count="0" memberValueDatatype="130" unbalanced="0"/>
    <cacheHierarchy uniqueName="[Bowler inn stats].[Country]" caption="Country" attribute="1" defaultMemberUniqueName="[Bowler inn stats].[Country].[All]" allUniqueName="[Bowler inn stats].[Country].[All]" dimensionUniqueName="[Bowler inn stats]" displayFolder="" count="0" memberValueDatatype="130" unbalanced="0"/>
    <cacheHierarchy uniqueName="[Bowler inn stats].[Matches]" caption="Matches" attribute="1" defaultMemberUniqueName="[Bowler inn stats].[Matches].[All]" allUniqueName="[Bowler inn stats].[Matches].[All]" dimensionUniqueName="[Bowler inn stats]" displayFolder="" count="0" memberValueDatatype="20" unbalanced="0"/>
    <cacheHierarchy uniqueName="[Bowler inn stats].[Innings]" caption="Innings" attribute="1" defaultMemberUniqueName="[Bowler inn stats].[Innings].[All]" allUniqueName="[Bowler inn stats].[Innings].[All]" dimensionUniqueName="[Bowler inn stats]" displayFolder="" count="0" memberValueDatatype="20" unbalanced="0"/>
    <cacheHierarchy uniqueName="[Bowler inn stats].[Bat Avg]" caption="Bat Avg" attribute="1" defaultMemberUniqueName="[Bowler inn stats].[Bat Avg].[All]" allUniqueName="[Bowler inn stats].[Bat Avg].[All]" dimensionUniqueName="[Bowler inn stats]" displayFolder="" count="0" memberValueDatatype="5" unbalanced="0"/>
    <cacheHierarchy uniqueName="[Bowler inn stats].[Runs]" caption="Runs" attribute="1" defaultMemberUniqueName="[Bowler inn stats].[Runs].[All]" allUniqueName="[Bowler inn stats].[Runs].[All]" dimensionUniqueName="[Bowler inn stats]" displayFolder="" count="0" memberValueDatatype="20" unbalanced="0"/>
    <cacheHierarchy uniqueName="[Bowler inn stats].[Not Outs]" caption="Not Outs" attribute="1" defaultMemberUniqueName="[Bowler inn stats].[Not Outs].[All]" allUniqueName="[Bowler inn stats].[Not Outs].[All]" dimensionUniqueName="[Bowler inn stats]" displayFolder="" count="0" memberValueDatatype="20" unbalanced="0"/>
    <cacheHierarchy uniqueName="[Bowler inn stats].[Highest Score]" caption="Highest Score" attribute="1" defaultMemberUniqueName="[Bowler inn stats].[Highest Score].[All]" allUniqueName="[Bowler inn stats].[Highest Score].[All]" dimensionUniqueName="[Bowler inn stats]" displayFolder="" count="0" memberValueDatatype="130" unbalanced="0"/>
    <cacheHierarchy uniqueName="[Bowler inn stats].[S.R]" caption="S.R" attribute="1" defaultMemberUniqueName="[Bowler inn stats].[S.R].[All]" allUniqueName="[Bowler inn stats].[S.R].[All]" dimensionUniqueName="[Bowler inn stats]" displayFolder="" count="0" memberValueDatatype="5" unbalanced="0"/>
    <cacheHierarchy uniqueName="[Bowler inn stats].[Ball Faced]" caption="Ball Faced" attribute="1" defaultMemberUniqueName="[Bowler inn stats].[Ball Faced].[All]" allUniqueName="[Bowler inn stats].[Ball Faced].[All]" dimensionUniqueName="[Bowler inn stats]" displayFolder="" count="0" memberValueDatatype="20" unbalanced="0"/>
    <cacheHierarchy uniqueName="[Match win data].[Team]" caption="Team" attribute="1" defaultMemberUniqueName="[Match win data].[Team].[All]" allUniqueName="[Match win data].[Team].[All]" dimensionUniqueName="[Match win data]" displayFolder="" count="0" memberValueDatatype="130" unbalanced="0"/>
    <cacheHierarchy uniqueName="[Match win data].[Win %]" caption="Win %" attribute="1" defaultMemberUniqueName="[Match win data].[Win %].[All]" allUniqueName="[Match win data].[Win %].[All]" dimensionUniqueName="[Match win data]" displayFolder="" count="0" memberValueDatatype="5" unbalanced="0"/>
    <cacheHierarchy uniqueName="[Match win data].[Matches]" caption="Matches" attribute="1" defaultMemberUniqueName="[Match win data].[Matches].[All]" allUniqueName="[Match win data].[Matches].[All]" dimensionUniqueName="[Match win data]" displayFolder="" count="0" memberValueDatatype="20" unbalanced="0"/>
    <cacheHierarchy uniqueName="[Match win data].[Wins]" caption="Wins" attribute="1" defaultMemberUniqueName="[Match win data].[Wins].[All]" allUniqueName="[Match win data].[Wins].[All]" dimensionUniqueName="[Match win data]" displayFolder="" count="0" memberValueDatatype="20" unbalanced="0"/>
    <cacheHierarchy uniqueName="[Match win data].[Lost]" caption="Lost" attribute="1" defaultMemberUniqueName="[Match win data].[Lost].[All]" allUniqueName="[Match win data].[Lost].[All]" dimensionUniqueName="[Match win data]" displayFolder="" count="0" memberValueDatatype="20" unbalanced="0"/>
    <cacheHierarchy uniqueName="[Most maidain wickets].[Players]" caption="Players" attribute="1" defaultMemberUniqueName="[Most maidain wickets].[Players].[All]" allUniqueName="[Most maidain wickets].[Players].[All]" dimensionUniqueName="[Most maidain wickets]" displayFolder="" count="0" memberValueDatatype="130" unbalanced="0"/>
    <cacheHierarchy uniqueName="[Most maidain wickets].[Matches]" caption="Matches" attribute="1" defaultMemberUniqueName="[Most maidain wickets].[Matches].[All]" allUniqueName="[Most maidain wickets].[Matches].[All]" dimensionUniqueName="[Most maidain wickets]" displayFolder="" count="0" memberValueDatatype="20" unbalanced="0"/>
    <cacheHierarchy uniqueName="[Most maidain wickets].[Overs]" caption="Overs" attribute="1" defaultMemberUniqueName="[Most maidain wickets].[Overs].[All]" allUniqueName="[Most maidain wickets].[Overs].[All]" dimensionUniqueName="[Most maidain wickets]" displayFolder="" count="0" memberValueDatatype="5" unbalanced="0"/>
    <cacheHierarchy uniqueName="[Most maidain wickets].[Runs]" caption="Runs" attribute="1" defaultMemberUniqueName="[Most maidain wickets].[Runs].[All]" allUniqueName="[Most maidain wickets].[Runs].[All]" dimensionUniqueName="[Most maidain wickets]" displayFolder="" count="0" memberValueDatatype="20" unbalanced="0"/>
    <cacheHierarchy uniqueName="[Most maidain wickets].[Maidens]" caption="Maidens" attribute="1" defaultMemberUniqueName="[Most maidain wickets].[Maidens].[All]" allUniqueName="[Most maidain wickets].[Maidens].[All]" dimensionUniqueName="[Most maidain wickets]" displayFolder="" count="0" memberValueDatatype="20" unbalanced="0"/>
    <cacheHierarchy uniqueName="[Players individual score].[Player]" caption="Player" attribute="1" defaultMemberUniqueName="[Players individual score].[Player].[All]" allUniqueName="[Players individual score].[Player].[All]" dimensionUniqueName="[Players individual score]" displayFolder="" count="2" memberValueDatatype="130" unbalanced="0">
      <fieldsUsage count="2">
        <fieldUsage x="-1"/>
        <fieldUsage x="0"/>
      </fieldsUsage>
    </cacheHierarchy>
    <cacheHierarchy uniqueName="[Players individual score].[Runs]" caption="Runs" attribute="1" defaultMemberUniqueName="[Players individual score].[Runs].[All]" allUniqueName="[Players individual score].[Runs].[All]" dimensionUniqueName="[Players individual score]" displayFolder="" count="0" memberValueDatatype="20" unbalanced="0"/>
    <cacheHierarchy uniqueName="[Players individual score].[Balls]" caption="Balls" attribute="1" defaultMemberUniqueName="[Players individual score].[Balls].[All]" allUniqueName="[Players individual score].[Balls].[All]" dimensionUniqueName="[Players individual score]" displayFolder="" count="0" memberValueDatatype="20" unbalanced="0"/>
    <cacheHierarchy uniqueName="[Players individual score].[4s]" caption="4s" attribute="1" defaultMemberUniqueName="[Players individual score].[4s].[All]" allUniqueName="[Players individual score].[4s].[All]" dimensionUniqueName="[Players individual score]" displayFolder="" count="0" memberValueDatatype="20" unbalanced="0"/>
    <cacheHierarchy uniqueName="[Players individual score].[6s]" caption="6s" attribute="1" defaultMemberUniqueName="[Players individual score].[6s].[All]" allUniqueName="[Players individual score].[6s].[All]" dimensionUniqueName="[Players individual score]" displayFolder="" count="0" memberValueDatatype="20" unbalanced="0"/>
    <cacheHierarchy uniqueName="[Players individual score].[Strike Rate]" caption="Strike Rate" attribute="1" defaultMemberUniqueName="[Players individual score].[Strike Rate].[All]" allUniqueName="[Players individual score].[Strike Rate].[All]" dimensionUniqueName="[Players individual score]" displayFolder="" count="0" memberValueDatatype="5" unbalanced="0"/>
    <cacheHierarchy uniqueName="[Players individual score].[Opposition]" caption="Opposition" attribute="1" defaultMemberUniqueName="[Players individual score].[Opposition].[All]" allUniqueName="[Players individual score].[Opposition].[All]" dimensionUniqueName="[Players individual score]" displayFolder="" count="0" memberValueDatatype="130" unbalanced="0"/>
    <cacheHierarchy uniqueName="[Players individual score].[Out/ Not Out]" caption="Out/ Not Out" attribute="1" defaultMemberUniqueName="[Players individual score].[Out/ Not Out].[All]" allUniqueName="[Players individual score].[Out/ Not Out].[All]" dimensionUniqueName="[Players individual score]" displayFolder="" count="0" memberValueDatatype="130" unbalanced="0"/>
    <cacheHierarchy uniqueName="[Players score summary].[Players]" caption="Players" attribute="1" defaultMemberUniqueName="[Players score summary].[Players].[All]" allUniqueName="[Players score summary].[Players].[All]" dimensionUniqueName="[Players score summary]" displayFolder="" count="0" memberValueDatatype="130" unbalanced="0"/>
    <cacheHierarchy uniqueName="[Players score summary].[Country]" caption="Country" attribute="1" defaultMemberUniqueName="[Players score summary].[Country].[All]" allUniqueName="[Players score summary].[Country].[All]" dimensionUniqueName="[Players score summary]" displayFolder="" count="0" memberValueDatatype="130" unbalanced="0"/>
    <cacheHierarchy uniqueName="[Players score summary].[Matches]" caption="Matches" attribute="1" defaultMemberUniqueName="[Players score summary].[Matches].[All]" allUniqueName="[Players score summary].[Matches].[All]" dimensionUniqueName="[Players score summary]" displayFolder="" count="0" memberValueDatatype="20" unbalanced="0"/>
    <cacheHierarchy uniqueName="[Players score summary].[Innings]" caption="Innings" attribute="1" defaultMemberUniqueName="[Players score summary].[Innings].[All]" allUniqueName="[Players score summary].[Innings].[All]" dimensionUniqueName="[Players score summary]" displayFolder="" count="0" memberValueDatatype="20" unbalanced="0"/>
    <cacheHierarchy uniqueName="[Players score summary].[Bat Avg]" caption="Bat Avg" attribute="1" defaultMemberUniqueName="[Players score summary].[Bat Avg].[All]" allUniqueName="[Players score summary].[Bat Avg].[All]" dimensionUniqueName="[Players score summary]" displayFolder="" count="0" memberValueDatatype="5" unbalanced="0"/>
    <cacheHierarchy uniqueName="[Players score summary].[Runs]" caption="Runs" attribute="1" defaultMemberUniqueName="[Players score summary].[Runs].[All]" allUniqueName="[Players score summary].[Runs].[All]" dimensionUniqueName="[Players score summary]" displayFolder="" count="0" memberValueDatatype="20" unbalanced="0"/>
    <cacheHierarchy uniqueName="[Players score summary].[Not Outs]" caption="Not Outs" attribute="1" defaultMemberUniqueName="[Players score summary].[Not Outs].[All]" allUniqueName="[Players score summary].[Not Outs].[All]" dimensionUniqueName="[Players score summary]" displayFolder="" count="0" memberValueDatatype="20" unbalanced="0"/>
    <cacheHierarchy uniqueName="[Players score summary].[Highest Score]" caption="Highest Score" attribute="1" defaultMemberUniqueName="[Players score summary].[Highest Score].[All]" allUniqueName="[Players score summary].[Highest Score].[All]" dimensionUniqueName="[Players score summary]" displayFolder="" count="0" memberValueDatatype="130" unbalanced="0"/>
    <cacheHierarchy uniqueName="[Players score summary].[S.R]" caption="S.R" attribute="1" defaultMemberUniqueName="[Players score summary].[S.R].[All]" allUniqueName="[Players score summary].[S.R].[All]" dimensionUniqueName="[Players score summary]" displayFolder="" count="0" memberValueDatatype="5" unbalanced="0"/>
    <cacheHierarchy uniqueName="[Players score summary].[Ball Faced]" caption="Ball Faced" attribute="1" defaultMemberUniqueName="[Players score summary].[Ball Faced].[All]" allUniqueName="[Players score summary].[Ball Faced].[All]" dimensionUniqueName="[Players score summary]" displayFolder="" count="0" memberValueDatatype="20" unbalanced="0"/>
    <cacheHierarchy uniqueName="[Team players].[Flag]" caption="Flag" attribute="1" defaultMemberUniqueName="[Team players].[Flag].[All]" allUniqueName="[Team players].[Flag].[All]" dimensionUniqueName="[Team players]" displayFolder="" count="0" memberValueDatatype="130" unbalanced="0"/>
    <cacheHierarchy uniqueName="[Team players].[Team]" caption="Team" attribute="1" defaultMemberUniqueName="[Team players].[Team].[All]" allUniqueName="[Team players].[Team].[All]" dimensionUniqueName="[Team players]" displayFolder="" count="0" memberValueDatatype="130" unbalanced="0"/>
    <cacheHierarchy uniqueName="[Team players].[Player]" caption="Player" attribute="1" defaultMemberUniqueName="[Team players].[Player].[All]" allUniqueName="[Team players].[Player].[All]" dimensionUniqueName="[Team players]" displayFolder="" count="0" memberValueDatatype="130" unbalanced="0"/>
    <cacheHierarchy uniqueName="[Total wickets by bowler].[Player]" caption="Player" attribute="1" defaultMemberUniqueName="[Total wickets by bowler].[Player].[All]" allUniqueName="[Total wickets by bowler].[Player].[All]" dimensionUniqueName="[Total wickets by bowler]" displayFolder="" count="0" memberValueDatatype="130" unbalanced="0"/>
    <cacheHierarchy uniqueName="[Total wickets by bowler].[Matches]" caption="Matches" attribute="1" defaultMemberUniqueName="[Total wickets by bowler].[Matches].[All]" allUniqueName="[Total wickets by bowler].[Matches].[All]" dimensionUniqueName="[Total wickets by bowler]" displayFolder="" count="0" memberValueDatatype="20" unbalanced="0"/>
    <cacheHierarchy uniqueName="[Total wickets by bowler].[Overs]" caption="Overs" attribute="1" defaultMemberUniqueName="[Total wickets by bowler].[Overs].[All]" allUniqueName="[Total wickets by bowler].[Overs].[All]" dimensionUniqueName="[Total wickets by bowler]" displayFolder="" count="0" memberValueDatatype="5" unbalanced="0"/>
    <cacheHierarchy uniqueName="[Total wickets by bowler].[Wickets]" caption="Wickets" attribute="1" defaultMemberUniqueName="[Total wickets by bowler].[Wickets].[All]" allUniqueName="[Total wickets by bowler].[Wickets].[All]" dimensionUniqueName="[Total wickets by bowler]" displayFolder="" count="0" memberValueDatatype="20" unbalanced="0"/>
    <cacheHierarchy uniqueName="[Total wickets by bowler].[Runs]" caption="Runs" attribute="1" defaultMemberUniqueName="[Total wickets by bowler].[Runs].[All]" allUniqueName="[Total wickets by bowler].[Runs].[All]" dimensionUniqueName="[Total wickets by bowler]" displayFolder="" count="0" memberValueDatatype="20" unbalanced="0"/>
    <cacheHierarchy uniqueName="[Total wickets by bowler].[Economy]" caption="Economy" attribute="1" defaultMemberUniqueName="[Total wickets by bowler].[Economy].[All]" allUniqueName="[Total wickets by bowler].[Economy].[All]" dimensionUniqueName="[Total wickets by bowler]" displayFolder="" count="0" memberValueDatatype="5" unbalanced="0"/>
    <cacheHierarchy uniqueName="[Measures].[__XL_Count Range]" caption="__XL_Count Range" measure="1" displayFolder="" measureGroup="Bowler inn stats" count="0" hidden="1"/>
    <cacheHierarchy uniqueName="[Measures].[__XL_Count Range 1]" caption="__XL_Count Range 1" measure="1" displayFolder="" measureGroup="Players individual score" count="0" hidden="1"/>
    <cacheHierarchy uniqueName="[Measures].[__XL_Count Table2]" caption="__XL_Count Table2" measure="1" displayFolder="" measureGroup="Players score summary" count="0" hidden="1"/>
    <cacheHierarchy uniqueName="[Measures].[__XL_Count Table3]" caption="__XL_Count Table3" measure="1" displayFolder="" measureGroup="Team players" count="0" hidden="1"/>
    <cacheHierarchy uniqueName="[Measures].[__XL_Count Table5]" caption="__XL_Count Table5" measure="1" displayFolder="" measureGroup="Match win data" count="0" hidden="1"/>
    <cacheHierarchy uniqueName="[Measures].[__XL_Count Table8]" caption="__XL_Count Table8" measure="1" displayFolder="" measureGroup="Total wickets by bowler" count="0" hidden="1"/>
    <cacheHierarchy uniqueName="[Measures].[__XL_Count Table10]" caption="__XL_Count Table10" measure="1" displayFolder="" measureGroup="Best bowling spell" count="0" hidden="1"/>
    <cacheHierarchy uniqueName="[Measures].[__XL_Count Table11]" caption="__XL_Count Table11" measure="1" displayFolder="" measureGroup="Most maidain wickets" count="0" hidden="1"/>
    <cacheHierarchy uniqueName="[Measures].[__No measures defined]" caption="__No measures defined" measure="1" displayFolder="" count="0" hidden="1"/>
    <cacheHierarchy uniqueName="[Measures].[Sum of Runs]" caption="Sum of Runs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S.R]" caption="Sum of S.R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Ball Faced]" caption="Sum of Ball Faced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Bat Avg]" caption="Sum of Bat Avg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trike Rate]" caption="Sum of Strike Rate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Max of Strike Rate]" caption="Max of Strike Rate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Opposition]" caption="Count of Opposition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6s]" caption="Sum of 6s" measure="1" displayFolder="" measureGroup="Players individual scor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4s]" caption="Sum of 4s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Wickets]" caption="Sum of Wickets" measure="1" displayFolder="" measureGroup="Total wickets by bowler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Economy]" caption="Sum of Economy" measure="1" displayFolder="" measureGroup="Total wickets by bowler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Runs 2]" caption="Sum of Runs 2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Max of Runs]" caption="Max of Runs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aidens]" caption="Sum of Maidens" measure="1" displayFolder="" measureGroup="Most maidain wicket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9">
    <dimension name="Best bowling spell" uniqueName="[Best bowling spell]" caption="Best bowling spell"/>
    <dimension name="Bowler inn stats" uniqueName="[Bowler inn stats]" caption="Bowler inn stats"/>
    <dimension name="Match win data" uniqueName="[Match win data]" caption="Match win data"/>
    <dimension measure="1" name="Measures" uniqueName="[Measures]" caption="Measures"/>
    <dimension name="Most maidain wickets" uniqueName="[Most maidain wickets]" caption="Most maidain wickets"/>
    <dimension name="Players individual score" uniqueName="[Players individual score]" caption="Players individual score"/>
    <dimension name="Players score summary" uniqueName="[Players score summary]" caption="Players score summary"/>
    <dimension name="Team players" uniqueName="[Team players]" caption="Team players"/>
    <dimension name="Total wickets by bowler" uniqueName="[Total wickets by bowler]" caption="Total wickets by bowler"/>
  </dimensions>
  <measureGroups count="8">
    <measureGroup name="Best bowling spell" caption="Best bowling spell"/>
    <measureGroup name="Bowler inn stats" caption="Bowler inn stats"/>
    <measureGroup name="Match win data" caption="Match win data"/>
    <measureGroup name="Most maidain wickets" caption="Most maidain wickets"/>
    <measureGroup name="Players individual score" caption="Players individual score"/>
    <measureGroup name="Players score summary" caption="Players score summary"/>
    <measureGroup name="Team players" caption="Team players"/>
    <measureGroup name="Total wickets by bowler" caption="Total wickets by bowler"/>
  </measureGroups>
  <maps count="23">
    <map measureGroup="0" dimension="0"/>
    <map measureGroup="0" dimension="2"/>
    <map measureGroup="0" dimension="7"/>
    <map measureGroup="0" dimension="8"/>
    <map measureGroup="1" dimension="1"/>
    <map measureGroup="1" dimension="2"/>
    <map measureGroup="1" dimension="7"/>
    <map measureGroup="1" dimension="8"/>
    <map measureGroup="2" dimension="2"/>
    <map measureGroup="3" dimension="2"/>
    <map measureGroup="3" dimension="4"/>
    <map measureGroup="3" dimension="7"/>
    <map measureGroup="3" dimension="8"/>
    <map measureGroup="4" dimension="2"/>
    <map measureGroup="4" dimension="5"/>
    <map measureGroup="4" dimension="6"/>
    <map measureGroup="4" dimension="7"/>
    <map measureGroup="5" dimension="6"/>
    <map measureGroup="6" dimension="2"/>
    <map measureGroup="6" dimension="7"/>
    <map measureGroup="7" dimension="2"/>
    <map measureGroup="7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ENTER SOFTWARE" refreshedDate="45727.403661458331" backgroundQuery="1" createdVersion="8" refreshedVersion="8" minRefreshableVersion="3" recordCount="0" supportSubquery="1" supportAdvancedDrill="1" xr:uid="{FD865B68-F862-4C81-8BF7-4F06CD5A582F}">
  <cacheSource type="external" connectionId="2"/>
  <cacheFields count="2">
    <cacheField name="[Players individual score].[Player].[Player]" caption="Player" numFmtId="0" hierarchy="28" level="1">
      <sharedItems count="5">
        <s v="David Miller"/>
        <s v="Glenn Maxwell"/>
        <s v="Jofra Archer"/>
        <s v="Kyle Jamieson"/>
        <s v="Mitchell Santner"/>
      </sharedItems>
    </cacheField>
    <cacheField name="[Measures].[Max of Strike Rate]" caption="Max of Strike Rate" numFmtId="0" hierarchy="69" level="32767"/>
  </cacheFields>
  <cacheHierarchies count="78">
    <cacheHierarchy uniqueName="[Best bowling spell].[POS]" caption="POS" attribute="1" defaultMemberUniqueName="[Best bowling spell].[POS].[All]" allUniqueName="[Best bowling spell].[POS].[All]" dimensionUniqueName="[Best bowling spell]" displayFolder="" count="0" memberValueDatatype="20" unbalanced="0"/>
    <cacheHierarchy uniqueName="[Best bowling spell].[player]" caption="player" attribute="1" defaultMemberUniqueName="[Best bowling spell].[player].[All]" allUniqueName="[Best bowling spell].[player].[All]" dimensionUniqueName="[Best bowling spell]" displayFolder="" count="0" memberValueDatatype="130" unbalanced="0"/>
    <cacheHierarchy uniqueName="[Best bowling spell].[Wickets]" caption="Wickets" attribute="1" defaultMemberUniqueName="[Best bowling spell].[Wickets].[All]" allUniqueName="[Best bowling spell].[Wickets].[All]" dimensionUniqueName="[Best bowling spell]" displayFolder="" count="0" memberValueDatatype="130" unbalanced="0"/>
    <cacheHierarchy uniqueName="[Best bowling spell].[Overs]" caption="Overs" attribute="1" defaultMemberUniqueName="[Best bowling spell].[Overs].[All]" allUniqueName="[Best bowling spell].[Overs].[All]" dimensionUniqueName="[Best bowling spell]" displayFolder="" count="0" memberValueDatatype="5" unbalanced="0"/>
    <cacheHierarchy uniqueName="[Best bowling spell].[Economy]" caption="Economy" attribute="1" defaultMemberUniqueName="[Best bowling spell].[Economy].[All]" allUniqueName="[Best bowling spell].[Economy].[All]" dimensionUniqueName="[Best bowling spell]" displayFolder="" count="0" memberValueDatatype="5" unbalanced="0"/>
    <cacheHierarchy uniqueName="[Best bowling spell].[Opposition]" caption="Opposition" attribute="1" defaultMemberUniqueName="[Best bowling spell].[Opposition].[All]" allUniqueName="[Best bowling spell].[Opposition].[All]" dimensionUniqueName="[Best bowling spell]" displayFolder="" count="0" memberValueDatatype="130" unbalanced="0"/>
    <cacheHierarchy uniqueName="[Best bowling spell].[Runs]" caption="Runs" attribute="1" defaultMemberUniqueName="[Best bowling spell].[Runs].[All]" allUniqueName="[Best bowling spell].[Runs].[All]" dimensionUniqueName="[Best bowling spell]" displayFolder="" count="0" memberValueDatatype="20" unbalanced="0"/>
    <cacheHierarchy uniqueName="[Best bowling spell].[Maidens]" caption="Maidens" attribute="1" defaultMemberUniqueName="[Best bowling spell].[Maidens].[All]" allUniqueName="[Best bowling spell].[Maidens].[All]" dimensionUniqueName="[Best bowling spell]" displayFolder="" count="0" memberValueDatatype="20" unbalanced="0"/>
    <cacheHierarchy uniqueName="[Bowler inn stats].[Players]" caption="Players" attribute="1" defaultMemberUniqueName="[Bowler inn stats].[Players].[All]" allUniqueName="[Bowler inn stats].[Players].[All]" dimensionUniqueName="[Bowler inn stats]" displayFolder="" count="0" memberValueDatatype="130" unbalanced="0"/>
    <cacheHierarchy uniqueName="[Bowler inn stats].[Country]" caption="Country" attribute="1" defaultMemberUniqueName="[Bowler inn stats].[Country].[All]" allUniqueName="[Bowler inn stats].[Country].[All]" dimensionUniqueName="[Bowler inn stats]" displayFolder="" count="0" memberValueDatatype="130" unbalanced="0"/>
    <cacheHierarchy uniqueName="[Bowler inn stats].[Matches]" caption="Matches" attribute="1" defaultMemberUniqueName="[Bowler inn stats].[Matches].[All]" allUniqueName="[Bowler inn stats].[Matches].[All]" dimensionUniqueName="[Bowler inn stats]" displayFolder="" count="0" memberValueDatatype="20" unbalanced="0"/>
    <cacheHierarchy uniqueName="[Bowler inn stats].[Innings]" caption="Innings" attribute="1" defaultMemberUniqueName="[Bowler inn stats].[Innings].[All]" allUniqueName="[Bowler inn stats].[Innings].[All]" dimensionUniqueName="[Bowler inn stats]" displayFolder="" count="0" memberValueDatatype="20" unbalanced="0"/>
    <cacheHierarchy uniqueName="[Bowler inn stats].[Bat Avg]" caption="Bat Avg" attribute="1" defaultMemberUniqueName="[Bowler inn stats].[Bat Avg].[All]" allUniqueName="[Bowler inn stats].[Bat Avg].[All]" dimensionUniqueName="[Bowler inn stats]" displayFolder="" count="0" memberValueDatatype="5" unbalanced="0"/>
    <cacheHierarchy uniqueName="[Bowler inn stats].[Runs]" caption="Runs" attribute="1" defaultMemberUniqueName="[Bowler inn stats].[Runs].[All]" allUniqueName="[Bowler inn stats].[Runs].[All]" dimensionUniqueName="[Bowler inn stats]" displayFolder="" count="0" memberValueDatatype="20" unbalanced="0"/>
    <cacheHierarchy uniqueName="[Bowler inn stats].[Not Outs]" caption="Not Outs" attribute="1" defaultMemberUniqueName="[Bowler inn stats].[Not Outs].[All]" allUniqueName="[Bowler inn stats].[Not Outs].[All]" dimensionUniqueName="[Bowler inn stats]" displayFolder="" count="0" memberValueDatatype="20" unbalanced="0"/>
    <cacheHierarchy uniqueName="[Bowler inn stats].[Highest Score]" caption="Highest Score" attribute="1" defaultMemberUniqueName="[Bowler inn stats].[Highest Score].[All]" allUniqueName="[Bowler inn stats].[Highest Score].[All]" dimensionUniqueName="[Bowler inn stats]" displayFolder="" count="0" memberValueDatatype="130" unbalanced="0"/>
    <cacheHierarchy uniqueName="[Bowler inn stats].[S.R]" caption="S.R" attribute="1" defaultMemberUniqueName="[Bowler inn stats].[S.R].[All]" allUniqueName="[Bowler inn stats].[S.R].[All]" dimensionUniqueName="[Bowler inn stats]" displayFolder="" count="0" memberValueDatatype="5" unbalanced="0"/>
    <cacheHierarchy uniqueName="[Bowler inn stats].[Ball Faced]" caption="Ball Faced" attribute="1" defaultMemberUniqueName="[Bowler inn stats].[Ball Faced].[All]" allUniqueName="[Bowler inn stats].[Ball Faced].[All]" dimensionUniqueName="[Bowler inn stats]" displayFolder="" count="0" memberValueDatatype="20" unbalanced="0"/>
    <cacheHierarchy uniqueName="[Match win data].[Team]" caption="Team" attribute="1" defaultMemberUniqueName="[Match win data].[Team].[All]" allUniqueName="[Match win data].[Team].[All]" dimensionUniqueName="[Match win data]" displayFolder="" count="0" memberValueDatatype="130" unbalanced="0"/>
    <cacheHierarchy uniqueName="[Match win data].[Win %]" caption="Win %" attribute="1" defaultMemberUniqueName="[Match win data].[Win %].[All]" allUniqueName="[Match win data].[Win %].[All]" dimensionUniqueName="[Match win data]" displayFolder="" count="0" memberValueDatatype="5" unbalanced="0"/>
    <cacheHierarchy uniqueName="[Match win data].[Matches]" caption="Matches" attribute="1" defaultMemberUniqueName="[Match win data].[Matches].[All]" allUniqueName="[Match win data].[Matches].[All]" dimensionUniqueName="[Match win data]" displayFolder="" count="0" memberValueDatatype="20" unbalanced="0"/>
    <cacheHierarchy uniqueName="[Match win data].[Wins]" caption="Wins" attribute="1" defaultMemberUniqueName="[Match win data].[Wins].[All]" allUniqueName="[Match win data].[Wins].[All]" dimensionUniqueName="[Match win data]" displayFolder="" count="0" memberValueDatatype="20" unbalanced="0"/>
    <cacheHierarchy uniqueName="[Match win data].[Lost]" caption="Lost" attribute="1" defaultMemberUniqueName="[Match win data].[Lost].[All]" allUniqueName="[Match win data].[Lost].[All]" dimensionUniqueName="[Match win data]" displayFolder="" count="0" memberValueDatatype="20" unbalanced="0"/>
    <cacheHierarchy uniqueName="[Most maidain wickets].[Players]" caption="Players" attribute="1" defaultMemberUniqueName="[Most maidain wickets].[Players].[All]" allUniqueName="[Most maidain wickets].[Players].[All]" dimensionUniqueName="[Most maidain wickets]" displayFolder="" count="0" memberValueDatatype="130" unbalanced="0"/>
    <cacheHierarchy uniqueName="[Most maidain wickets].[Matches]" caption="Matches" attribute="1" defaultMemberUniqueName="[Most maidain wickets].[Matches].[All]" allUniqueName="[Most maidain wickets].[Matches].[All]" dimensionUniqueName="[Most maidain wickets]" displayFolder="" count="0" memberValueDatatype="20" unbalanced="0"/>
    <cacheHierarchy uniqueName="[Most maidain wickets].[Overs]" caption="Overs" attribute="1" defaultMemberUniqueName="[Most maidain wickets].[Overs].[All]" allUniqueName="[Most maidain wickets].[Overs].[All]" dimensionUniqueName="[Most maidain wickets]" displayFolder="" count="0" memberValueDatatype="5" unbalanced="0"/>
    <cacheHierarchy uniqueName="[Most maidain wickets].[Runs]" caption="Runs" attribute="1" defaultMemberUniqueName="[Most maidain wickets].[Runs].[All]" allUniqueName="[Most maidain wickets].[Runs].[All]" dimensionUniqueName="[Most maidain wickets]" displayFolder="" count="0" memberValueDatatype="20" unbalanced="0"/>
    <cacheHierarchy uniqueName="[Most maidain wickets].[Maidens]" caption="Maidens" attribute="1" defaultMemberUniqueName="[Most maidain wickets].[Maidens].[All]" allUniqueName="[Most maidain wickets].[Maidens].[All]" dimensionUniqueName="[Most maidain wickets]" displayFolder="" count="0" memberValueDatatype="20" unbalanced="0"/>
    <cacheHierarchy uniqueName="[Players individual score].[Player]" caption="Player" attribute="1" defaultMemberUniqueName="[Players individual score].[Player].[All]" allUniqueName="[Players individual score].[Player].[All]" dimensionUniqueName="[Players individual score]" displayFolder="" count="2" memberValueDatatype="130" unbalanced="0">
      <fieldsUsage count="2">
        <fieldUsage x="-1"/>
        <fieldUsage x="0"/>
      </fieldsUsage>
    </cacheHierarchy>
    <cacheHierarchy uniqueName="[Players individual score].[Runs]" caption="Runs" attribute="1" defaultMemberUniqueName="[Players individual score].[Runs].[All]" allUniqueName="[Players individual score].[Runs].[All]" dimensionUniqueName="[Players individual score]" displayFolder="" count="0" memberValueDatatype="20" unbalanced="0"/>
    <cacheHierarchy uniqueName="[Players individual score].[Balls]" caption="Balls" attribute="1" defaultMemberUniqueName="[Players individual score].[Balls].[All]" allUniqueName="[Players individual score].[Balls].[All]" dimensionUniqueName="[Players individual score]" displayFolder="" count="0" memberValueDatatype="20" unbalanced="0"/>
    <cacheHierarchy uniqueName="[Players individual score].[4s]" caption="4s" attribute="1" defaultMemberUniqueName="[Players individual score].[4s].[All]" allUniqueName="[Players individual score].[4s].[All]" dimensionUniqueName="[Players individual score]" displayFolder="" count="0" memberValueDatatype="20" unbalanced="0"/>
    <cacheHierarchy uniqueName="[Players individual score].[6s]" caption="6s" attribute="1" defaultMemberUniqueName="[Players individual score].[6s].[All]" allUniqueName="[Players individual score].[6s].[All]" dimensionUniqueName="[Players individual score]" displayFolder="" count="0" memberValueDatatype="20" unbalanced="0"/>
    <cacheHierarchy uniqueName="[Players individual score].[Strike Rate]" caption="Strike Rate" attribute="1" defaultMemberUniqueName="[Players individual score].[Strike Rate].[All]" allUniqueName="[Players individual score].[Strike Rate].[All]" dimensionUniqueName="[Players individual score]" displayFolder="" count="0" memberValueDatatype="5" unbalanced="0"/>
    <cacheHierarchy uniqueName="[Players individual score].[Opposition]" caption="Opposition" attribute="1" defaultMemberUniqueName="[Players individual score].[Opposition].[All]" allUniqueName="[Players individual score].[Opposition].[All]" dimensionUniqueName="[Players individual score]" displayFolder="" count="0" memberValueDatatype="130" unbalanced="0"/>
    <cacheHierarchy uniqueName="[Players individual score].[Out/ Not Out]" caption="Out/ Not Out" attribute="1" defaultMemberUniqueName="[Players individual score].[Out/ Not Out].[All]" allUniqueName="[Players individual score].[Out/ Not Out].[All]" dimensionUniqueName="[Players individual score]" displayFolder="" count="0" memberValueDatatype="130" unbalanced="0"/>
    <cacheHierarchy uniqueName="[Players score summary].[Players]" caption="Players" attribute="1" defaultMemberUniqueName="[Players score summary].[Players].[All]" allUniqueName="[Players score summary].[Players].[All]" dimensionUniqueName="[Players score summary]" displayFolder="" count="0" memberValueDatatype="130" unbalanced="0"/>
    <cacheHierarchy uniqueName="[Players score summary].[Country]" caption="Country" attribute="1" defaultMemberUniqueName="[Players score summary].[Country].[All]" allUniqueName="[Players score summary].[Country].[All]" dimensionUniqueName="[Players score summary]" displayFolder="" count="0" memberValueDatatype="130" unbalanced="0"/>
    <cacheHierarchy uniqueName="[Players score summary].[Matches]" caption="Matches" attribute="1" defaultMemberUniqueName="[Players score summary].[Matches].[All]" allUniqueName="[Players score summary].[Matches].[All]" dimensionUniqueName="[Players score summary]" displayFolder="" count="0" memberValueDatatype="20" unbalanced="0"/>
    <cacheHierarchy uniqueName="[Players score summary].[Innings]" caption="Innings" attribute="1" defaultMemberUniqueName="[Players score summary].[Innings].[All]" allUniqueName="[Players score summary].[Innings].[All]" dimensionUniqueName="[Players score summary]" displayFolder="" count="0" memberValueDatatype="20" unbalanced="0"/>
    <cacheHierarchy uniqueName="[Players score summary].[Bat Avg]" caption="Bat Avg" attribute="1" defaultMemberUniqueName="[Players score summary].[Bat Avg].[All]" allUniqueName="[Players score summary].[Bat Avg].[All]" dimensionUniqueName="[Players score summary]" displayFolder="" count="0" memberValueDatatype="5" unbalanced="0"/>
    <cacheHierarchy uniqueName="[Players score summary].[Runs]" caption="Runs" attribute="1" defaultMemberUniqueName="[Players score summary].[Runs].[All]" allUniqueName="[Players score summary].[Runs].[All]" dimensionUniqueName="[Players score summary]" displayFolder="" count="0" memberValueDatatype="20" unbalanced="0"/>
    <cacheHierarchy uniqueName="[Players score summary].[Not Outs]" caption="Not Outs" attribute="1" defaultMemberUniqueName="[Players score summary].[Not Outs].[All]" allUniqueName="[Players score summary].[Not Outs].[All]" dimensionUniqueName="[Players score summary]" displayFolder="" count="0" memberValueDatatype="20" unbalanced="0"/>
    <cacheHierarchy uniqueName="[Players score summary].[Highest Score]" caption="Highest Score" attribute="1" defaultMemberUniqueName="[Players score summary].[Highest Score].[All]" allUniqueName="[Players score summary].[Highest Score].[All]" dimensionUniqueName="[Players score summary]" displayFolder="" count="0" memberValueDatatype="130" unbalanced="0"/>
    <cacheHierarchy uniqueName="[Players score summary].[S.R]" caption="S.R" attribute="1" defaultMemberUniqueName="[Players score summary].[S.R].[All]" allUniqueName="[Players score summary].[S.R].[All]" dimensionUniqueName="[Players score summary]" displayFolder="" count="0" memberValueDatatype="5" unbalanced="0"/>
    <cacheHierarchy uniqueName="[Players score summary].[Ball Faced]" caption="Ball Faced" attribute="1" defaultMemberUniqueName="[Players score summary].[Ball Faced].[All]" allUniqueName="[Players score summary].[Ball Faced].[All]" dimensionUniqueName="[Players score summary]" displayFolder="" count="0" memberValueDatatype="20" unbalanced="0"/>
    <cacheHierarchy uniqueName="[Team players].[Flag]" caption="Flag" attribute="1" defaultMemberUniqueName="[Team players].[Flag].[All]" allUniqueName="[Team players].[Flag].[All]" dimensionUniqueName="[Team players]" displayFolder="" count="0" memberValueDatatype="130" unbalanced="0"/>
    <cacheHierarchy uniqueName="[Team players].[Team]" caption="Team" attribute="1" defaultMemberUniqueName="[Team players].[Team].[All]" allUniqueName="[Team players].[Team].[All]" dimensionUniqueName="[Team players]" displayFolder="" count="0" memberValueDatatype="130" unbalanced="0"/>
    <cacheHierarchy uniqueName="[Team players].[Player]" caption="Player" attribute="1" defaultMemberUniqueName="[Team players].[Player].[All]" allUniqueName="[Team players].[Player].[All]" dimensionUniqueName="[Team players]" displayFolder="" count="0" memberValueDatatype="130" unbalanced="0"/>
    <cacheHierarchy uniqueName="[Total wickets by bowler].[Player]" caption="Player" attribute="1" defaultMemberUniqueName="[Total wickets by bowler].[Player].[All]" allUniqueName="[Total wickets by bowler].[Player].[All]" dimensionUniqueName="[Total wickets by bowler]" displayFolder="" count="0" memberValueDatatype="130" unbalanced="0"/>
    <cacheHierarchy uniqueName="[Total wickets by bowler].[Matches]" caption="Matches" attribute="1" defaultMemberUniqueName="[Total wickets by bowler].[Matches].[All]" allUniqueName="[Total wickets by bowler].[Matches].[All]" dimensionUniqueName="[Total wickets by bowler]" displayFolder="" count="0" memberValueDatatype="20" unbalanced="0"/>
    <cacheHierarchy uniqueName="[Total wickets by bowler].[Overs]" caption="Overs" attribute="1" defaultMemberUniqueName="[Total wickets by bowler].[Overs].[All]" allUniqueName="[Total wickets by bowler].[Overs].[All]" dimensionUniqueName="[Total wickets by bowler]" displayFolder="" count="0" memberValueDatatype="5" unbalanced="0"/>
    <cacheHierarchy uniqueName="[Total wickets by bowler].[Wickets]" caption="Wickets" attribute="1" defaultMemberUniqueName="[Total wickets by bowler].[Wickets].[All]" allUniqueName="[Total wickets by bowler].[Wickets].[All]" dimensionUniqueName="[Total wickets by bowler]" displayFolder="" count="0" memberValueDatatype="20" unbalanced="0"/>
    <cacheHierarchy uniqueName="[Total wickets by bowler].[Runs]" caption="Runs" attribute="1" defaultMemberUniqueName="[Total wickets by bowler].[Runs].[All]" allUniqueName="[Total wickets by bowler].[Runs].[All]" dimensionUniqueName="[Total wickets by bowler]" displayFolder="" count="0" memberValueDatatype="20" unbalanced="0"/>
    <cacheHierarchy uniqueName="[Total wickets by bowler].[Economy]" caption="Economy" attribute="1" defaultMemberUniqueName="[Total wickets by bowler].[Economy].[All]" allUniqueName="[Total wickets by bowler].[Economy].[All]" dimensionUniqueName="[Total wickets by bowler]" displayFolder="" count="0" memberValueDatatype="5" unbalanced="0"/>
    <cacheHierarchy uniqueName="[Measures].[__XL_Count Range]" caption="__XL_Count Range" measure="1" displayFolder="" measureGroup="Bowler inn stats" count="0" hidden="1"/>
    <cacheHierarchy uniqueName="[Measures].[__XL_Count Range 1]" caption="__XL_Count Range 1" measure="1" displayFolder="" measureGroup="Players individual score" count="0" hidden="1"/>
    <cacheHierarchy uniqueName="[Measures].[__XL_Count Table2]" caption="__XL_Count Table2" measure="1" displayFolder="" measureGroup="Players score summary" count="0" hidden="1"/>
    <cacheHierarchy uniqueName="[Measures].[__XL_Count Table3]" caption="__XL_Count Table3" measure="1" displayFolder="" measureGroup="Team players" count="0" hidden="1"/>
    <cacheHierarchy uniqueName="[Measures].[__XL_Count Table5]" caption="__XL_Count Table5" measure="1" displayFolder="" measureGroup="Match win data" count="0" hidden="1"/>
    <cacheHierarchy uniqueName="[Measures].[__XL_Count Table8]" caption="__XL_Count Table8" measure="1" displayFolder="" measureGroup="Total wickets by bowler" count="0" hidden="1"/>
    <cacheHierarchy uniqueName="[Measures].[__XL_Count Table10]" caption="__XL_Count Table10" measure="1" displayFolder="" measureGroup="Best bowling spell" count="0" hidden="1"/>
    <cacheHierarchy uniqueName="[Measures].[__XL_Count Table11]" caption="__XL_Count Table11" measure="1" displayFolder="" measureGroup="Most maidain wickets" count="0" hidden="1"/>
    <cacheHierarchy uniqueName="[Measures].[__No measures defined]" caption="__No measures defined" measure="1" displayFolder="" count="0" hidden="1"/>
    <cacheHierarchy uniqueName="[Measures].[Sum of Runs]" caption="Sum of Runs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S.R]" caption="Sum of S.R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Ball Faced]" caption="Sum of Ball Faced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Bat Avg]" caption="Sum of Bat Avg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trike Rate]" caption="Sum of Strike Rate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Max of Strike Rate]" caption="Max of Strike Rate" measure="1" displayFolder="" measureGroup="Players individual scor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Opposition]" caption="Count of Opposition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6s]" caption="Sum of 6s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4s]" caption="Sum of 4s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Wickets]" caption="Sum of Wickets" measure="1" displayFolder="" measureGroup="Total wickets by bowler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Economy]" caption="Sum of Economy" measure="1" displayFolder="" measureGroup="Total wickets by bowler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Runs 2]" caption="Sum of Runs 2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Max of Runs]" caption="Max of Runs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aidens]" caption="Sum of Maidens" measure="1" displayFolder="" measureGroup="Most maidain wicket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9">
    <dimension name="Best bowling spell" uniqueName="[Best bowling spell]" caption="Best bowling spell"/>
    <dimension name="Bowler inn stats" uniqueName="[Bowler inn stats]" caption="Bowler inn stats"/>
    <dimension name="Match win data" uniqueName="[Match win data]" caption="Match win data"/>
    <dimension measure="1" name="Measures" uniqueName="[Measures]" caption="Measures"/>
    <dimension name="Most maidain wickets" uniqueName="[Most maidain wickets]" caption="Most maidain wickets"/>
    <dimension name="Players individual score" uniqueName="[Players individual score]" caption="Players individual score"/>
    <dimension name="Players score summary" uniqueName="[Players score summary]" caption="Players score summary"/>
    <dimension name="Team players" uniqueName="[Team players]" caption="Team players"/>
    <dimension name="Total wickets by bowler" uniqueName="[Total wickets by bowler]" caption="Total wickets by bowler"/>
  </dimensions>
  <measureGroups count="8">
    <measureGroup name="Best bowling spell" caption="Best bowling spell"/>
    <measureGroup name="Bowler inn stats" caption="Bowler inn stats"/>
    <measureGroup name="Match win data" caption="Match win data"/>
    <measureGroup name="Most maidain wickets" caption="Most maidain wickets"/>
    <measureGroup name="Players individual score" caption="Players individual score"/>
    <measureGroup name="Players score summary" caption="Players score summary"/>
    <measureGroup name="Team players" caption="Team players"/>
    <measureGroup name="Total wickets by bowler" caption="Total wickets by bowler"/>
  </measureGroups>
  <maps count="23">
    <map measureGroup="0" dimension="0"/>
    <map measureGroup="0" dimension="2"/>
    <map measureGroup="0" dimension="7"/>
    <map measureGroup="0" dimension="8"/>
    <map measureGroup="1" dimension="1"/>
    <map measureGroup="1" dimension="2"/>
    <map measureGroup="1" dimension="7"/>
    <map measureGroup="1" dimension="8"/>
    <map measureGroup="2" dimension="2"/>
    <map measureGroup="3" dimension="2"/>
    <map measureGroup="3" dimension="4"/>
    <map measureGroup="3" dimension="7"/>
    <map measureGroup="3" dimension="8"/>
    <map measureGroup="4" dimension="2"/>
    <map measureGroup="4" dimension="5"/>
    <map measureGroup="4" dimension="6"/>
    <map measureGroup="4" dimension="7"/>
    <map measureGroup="5" dimension="6"/>
    <map measureGroup="6" dimension="2"/>
    <map measureGroup="6" dimension="7"/>
    <map measureGroup="7" dimension="2"/>
    <map measureGroup="7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ENTER SOFTWARE" refreshedDate="45727.403662384262" backgroundQuery="1" createdVersion="8" refreshedVersion="8" minRefreshableVersion="3" recordCount="0" supportSubquery="1" supportAdvancedDrill="1" xr:uid="{5F5B956B-5AD2-49AE-890D-58AABC28C061}">
  <cacheSource type="external" connectionId="2"/>
  <cacheFields count="2">
    <cacheField name="[Players individual score].[Player].[Player]" caption="Player" numFmtId="0" hierarchy="28" level="1">
      <sharedItems count="5">
        <s v="Ben Duckett"/>
        <s v="Ibrahim Zadran"/>
        <s v="Joe Root"/>
        <s v="Josh Inglis"/>
        <s v="Tom Latham"/>
      </sharedItems>
    </cacheField>
    <cacheField name="[Measures].[Max of Runs]" caption="Max of Runs" numFmtId="0" hierarchy="76" level="32767"/>
  </cacheFields>
  <cacheHierarchies count="78">
    <cacheHierarchy uniqueName="[Best bowling spell].[POS]" caption="POS" attribute="1" defaultMemberUniqueName="[Best bowling spell].[POS].[All]" allUniqueName="[Best bowling spell].[POS].[All]" dimensionUniqueName="[Best bowling spell]" displayFolder="" count="0" memberValueDatatype="20" unbalanced="0"/>
    <cacheHierarchy uniqueName="[Best bowling spell].[player]" caption="player" attribute="1" defaultMemberUniqueName="[Best bowling spell].[player].[All]" allUniqueName="[Best bowling spell].[player].[All]" dimensionUniqueName="[Best bowling spell]" displayFolder="" count="0" memberValueDatatype="130" unbalanced="0"/>
    <cacheHierarchy uniqueName="[Best bowling spell].[Wickets]" caption="Wickets" attribute="1" defaultMemberUniqueName="[Best bowling spell].[Wickets].[All]" allUniqueName="[Best bowling spell].[Wickets].[All]" dimensionUniqueName="[Best bowling spell]" displayFolder="" count="0" memberValueDatatype="130" unbalanced="0"/>
    <cacheHierarchy uniqueName="[Best bowling spell].[Overs]" caption="Overs" attribute="1" defaultMemberUniqueName="[Best bowling spell].[Overs].[All]" allUniqueName="[Best bowling spell].[Overs].[All]" dimensionUniqueName="[Best bowling spell]" displayFolder="" count="0" memberValueDatatype="5" unbalanced="0"/>
    <cacheHierarchy uniqueName="[Best bowling spell].[Economy]" caption="Economy" attribute="1" defaultMemberUniqueName="[Best bowling spell].[Economy].[All]" allUniqueName="[Best bowling spell].[Economy].[All]" dimensionUniqueName="[Best bowling spell]" displayFolder="" count="0" memberValueDatatype="5" unbalanced="0"/>
    <cacheHierarchy uniqueName="[Best bowling spell].[Opposition]" caption="Opposition" attribute="1" defaultMemberUniqueName="[Best bowling spell].[Opposition].[All]" allUniqueName="[Best bowling spell].[Opposition].[All]" dimensionUniqueName="[Best bowling spell]" displayFolder="" count="0" memberValueDatatype="130" unbalanced="0"/>
    <cacheHierarchy uniqueName="[Best bowling spell].[Runs]" caption="Runs" attribute="1" defaultMemberUniqueName="[Best bowling spell].[Runs].[All]" allUniqueName="[Best bowling spell].[Runs].[All]" dimensionUniqueName="[Best bowling spell]" displayFolder="" count="0" memberValueDatatype="20" unbalanced="0"/>
    <cacheHierarchy uniqueName="[Best bowling spell].[Maidens]" caption="Maidens" attribute="1" defaultMemberUniqueName="[Best bowling spell].[Maidens].[All]" allUniqueName="[Best bowling spell].[Maidens].[All]" dimensionUniqueName="[Best bowling spell]" displayFolder="" count="0" memberValueDatatype="20" unbalanced="0"/>
    <cacheHierarchy uniqueName="[Bowler inn stats].[Players]" caption="Players" attribute="1" defaultMemberUniqueName="[Bowler inn stats].[Players].[All]" allUniqueName="[Bowler inn stats].[Players].[All]" dimensionUniqueName="[Bowler inn stats]" displayFolder="" count="0" memberValueDatatype="130" unbalanced="0"/>
    <cacheHierarchy uniqueName="[Bowler inn stats].[Country]" caption="Country" attribute="1" defaultMemberUniqueName="[Bowler inn stats].[Country].[All]" allUniqueName="[Bowler inn stats].[Country].[All]" dimensionUniqueName="[Bowler inn stats]" displayFolder="" count="0" memberValueDatatype="130" unbalanced="0"/>
    <cacheHierarchy uniqueName="[Bowler inn stats].[Matches]" caption="Matches" attribute="1" defaultMemberUniqueName="[Bowler inn stats].[Matches].[All]" allUniqueName="[Bowler inn stats].[Matches].[All]" dimensionUniqueName="[Bowler inn stats]" displayFolder="" count="0" memberValueDatatype="20" unbalanced="0"/>
    <cacheHierarchy uniqueName="[Bowler inn stats].[Innings]" caption="Innings" attribute="1" defaultMemberUniqueName="[Bowler inn stats].[Innings].[All]" allUniqueName="[Bowler inn stats].[Innings].[All]" dimensionUniqueName="[Bowler inn stats]" displayFolder="" count="0" memberValueDatatype="20" unbalanced="0"/>
    <cacheHierarchy uniqueName="[Bowler inn stats].[Bat Avg]" caption="Bat Avg" attribute="1" defaultMemberUniqueName="[Bowler inn stats].[Bat Avg].[All]" allUniqueName="[Bowler inn stats].[Bat Avg].[All]" dimensionUniqueName="[Bowler inn stats]" displayFolder="" count="0" memberValueDatatype="5" unbalanced="0"/>
    <cacheHierarchy uniqueName="[Bowler inn stats].[Runs]" caption="Runs" attribute="1" defaultMemberUniqueName="[Bowler inn stats].[Runs].[All]" allUniqueName="[Bowler inn stats].[Runs].[All]" dimensionUniqueName="[Bowler inn stats]" displayFolder="" count="0" memberValueDatatype="20" unbalanced="0"/>
    <cacheHierarchy uniqueName="[Bowler inn stats].[Not Outs]" caption="Not Outs" attribute="1" defaultMemberUniqueName="[Bowler inn stats].[Not Outs].[All]" allUniqueName="[Bowler inn stats].[Not Outs].[All]" dimensionUniqueName="[Bowler inn stats]" displayFolder="" count="0" memberValueDatatype="20" unbalanced="0"/>
    <cacheHierarchy uniqueName="[Bowler inn stats].[Highest Score]" caption="Highest Score" attribute="1" defaultMemberUniqueName="[Bowler inn stats].[Highest Score].[All]" allUniqueName="[Bowler inn stats].[Highest Score].[All]" dimensionUniqueName="[Bowler inn stats]" displayFolder="" count="0" memberValueDatatype="130" unbalanced="0"/>
    <cacheHierarchy uniqueName="[Bowler inn stats].[S.R]" caption="S.R" attribute="1" defaultMemberUniqueName="[Bowler inn stats].[S.R].[All]" allUniqueName="[Bowler inn stats].[S.R].[All]" dimensionUniqueName="[Bowler inn stats]" displayFolder="" count="0" memberValueDatatype="5" unbalanced="0"/>
    <cacheHierarchy uniqueName="[Bowler inn stats].[Ball Faced]" caption="Ball Faced" attribute="1" defaultMemberUniqueName="[Bowler inn stats].[Ball Faced].[All]" allUniqueName="[Bowler inn stats].[Ball Faced].[All]" dimensionUniqueName="[Bowler inn stats]" displayFolder="" count="0" memberValueDatatype="20" unbalanced="0"/>
    <cacheHierarchy uniqueName="[Match win data].[Team]" caption="Team" attribute="1" defaultMemberUniqueName="[Match win data].[Team].[All]" allUniqueName="[Match win data].[Team].[All]" dimensionUniqueName="[Match win data]" displayFolder="" count="0" memberValueDatatype="130" unbalanced="0"/>
    <cacheHierarchy uniqueName="[Match win data].[Win %]" caption="Win %" attribute="1" defaultMemberUniqueName="[Match win data].[Win %].[All]" allUniqueName="[Match win data].[Win %].[All]" dimensionUniqueName="[Match win data]" displayFolder="" count="0" memberValueDatatype="5" unbalanced="0"/>
    <cacheHierarchy uniqueName="[Match win data].[Matches]" caption="Matches" attribute="1" defaultMemberUniqueName="[Match win data].[Matches].[All]" allUniqueName="[Match win data].[Matches].[All]" dimensionUniqueName="[Match win data]" displayFolder="" count="0" memberValueDatatype="20" unbalanced="0"/>
    <cacheHierarchy uniqueName="[Match win data].[Wins]" caption="Wins" attribute="1" defaultMemberUniqueName="[Match win data].[Wins].[All]" allUniqueName="[Match win data].[Wins].[All]" dimensionUniqueName="[Match win data]" displayFolder="" count="0" memberValueDatatype="20" unbalanced="0"/>
    <cacheHierarchy uniqueName="[Match win data].[Lost]" caption="Lost" attribute="1" defaultMemberUniqueName="[Match win data].[Lost].[All]" allUniqueName="[Match win data].[Lost].[All]" dimensionUniqueName="[Match win data]" displayFolder="" count="0" memberValueDatatype="20" unbalanced="0"/>
    <cacheHierarchy uniqueName="[Most maidain wickets].[Players]" caption="Players" attribute="1" defaultMemberUniqueName="[Most maidain wickets].[Players].[All]" allUniqueName="[Most maidain wickets].[Players].[All]" dimensionUniqueName="[Most maidain wickets]" displayFolder="" count="0" memberValueDatatype="130" unbalanced="0"/>
    <cacheHierarchy uniqueName="[Most maidain wickets].[Matches]" caption="Matches" attribute="1" defaultMemberUniqueName="[Most maidain wickets].[Matches].[All]" allUniqueName="[Most maidain wickets].[Matches].[All]" dimensionUniqueName="[Most maidain wickets]" displayFolder="" count="0" memberValueDatatype="20" unbalanced="0"/>
    <cacheHierarchy uniqueName="[Most maidain wickets].[Overs]" caption="Overs" attribute="1" defaultMemberUniqueName="[Most maidain wickets].[Overs].[All]" allUniqueName="[Most maidain wickets].[Overs].[All]" dimensionUniqueName="[Most maidain wickets]" displayFolder="" count="0" memberValueDatatype="5" unbalanced="0"/>
    <cacheHierarchy uniqueName="[Most maidain wickets].[Runs]" caption="Runs" attribute="1" defaultMemberUniqueName="[Most maidain wickets].[Runs].[All]" allUniqueName="[Most maidain wickets].[Runs].[All]" dimensionUniqueName="[Most maidain wickets]" displayFolder="" count="0" memberValueDatatype="20" unbalanced="0"/>
    <cacheHierarchy uniqueName="[Most maidain wickets].[Maidens]" caption="Maidens" attribute="1" defaultMemberUniqueName="[Most maidain wickets].[Maidens].[All]" allUniqueName="[Most maidain wickets].[Maidens].[All]" dimensionUniqueName="[Most maidain wickets]" displayFolder="" count="0" memberValueDatatype="20" unbalanced="0"/>
    <cacheHierarchy uniqueName="[Players individual score].[Player]" caption="Player" attribute="1" defaultMemberUniqueName="[Players individual score].[Player].[All]" allUniqueName="[Players individual score].[Player].[All]" dimensionUniqueName="[Players individual score]" displayFolder="" count="2" memberValueDatatype="130" unbalanced="0">
      <fieldsUsage count="2">
        <fieldUsage x="-1"/>
        <fieldUsage x="0"/>
      </fieldsUsage>
    </cacheHierarchy>
    <cacheHierarchy uniqueName="[Players individual score].[Runs]" caption="Runs" attribute="1" defaultMemberUniqueName="[Players individual score].[Runs].[All]" allUniqueName="[Players individual score].[Runs].[All]" dimensionUniqueName="[Players individual score]" displayFolder="" count="0" memberValueDatatype="20" unbalanced="0"/>
    <cacheHierarchy uniqueName="[Players individual score].[Balls]" caption="Balls" attribute="1" defaultMemberUniqueName="[Players individual score].[Balls].[All]" allUniqueName="[Players individual score].[Balls].[All]" dimensionUniqueName="[Players individual score]" displayFolder="" count="0" memberValueDatatype="20" unbalanced="0"/>
    <cacheHierarchy uniqueName="[Players individual score].[4s]" caption="4s" attribute="1" defaultMemberUniqueName="[Players individual score].[4s].[All]" allUniqueName="[Players individual score].[4s].[All]" dimensionUniqueName="[Players individual score]" displayFolder="" count="0" memberValueDatatype="20" unbalanced="0"/>
    <cacheHierarchy uniqueName="[Players individual score].[6s]" caption="6s" attribute="1" defaultMemberUniqueName="[Players individual score].[6s].[All]" allUniqueName="[Players individual score].[6s].[All]" dimensionUniqueName="[Players individual score]" displayFolder="" count="0" memberValueDatatype="20" unbalanced="0"/>
    <cacheHierarchy uniqueName="[Players individual score].[Strike Rate]" caption="Strike Rate" attribute="1" defaultMemberUniqueName="[Players individual score].[Strike Rate].[All]" allUniqueName="[Players individual score].[Strike Rate].[All]" dimensionUniqueName="[Players individual score]" displayFolder="" count="0" memberValueDatatype="5" unbalanced="0"/>
    <cacheHierarchy uniqueName="[Players individual score].[Opposition]" caption="Opposition" attribute="1" defaultMemberUniqueName="[Players individual score].[Opposition].[All]" allUniqueName="[Players individual score].[Opposition].[All]" dimensionUniqueName="[Players individual score]" displayFolder="" count="0" memberValueDatatype="130" unbalanced="0"/>
    <cacheHierarchy uniqueName="[Players individual score].[Out/ Not Out]" caption="Out/ Not Out" attribute="1" defaultMemberUniqueName="[Players individual score].[Out/ Not Out].[All]" allUniqueName="[Players individual score].[Out/ Not Out].[All]" dimensionUniqueName="[Players individual score]" displayFolder="" count="0" memberValueDatatype="130" unbalanced="0"/>
    <cacheHierarchy uniqueName="[Players score summary].[Players]" caption="Players" attribute="1" defaultMemberUniqueName="[Players score summary].[Players].[All]" allUniqueName="[Players score summary].[Players].[All]" dimensionUniqueName="[Players score summary]" displayFolder="" count="0" memberValueDatatype="130" unbalanced="0"/>
    <cacheHierarchy uniqueName="[Players score summary].[Country]" caption="Country" attribute="1" defaultMemberUniqueName="[Players score summary].[Country].[All]" allUniqueName="[Players score summary].[Country].[All]" dimensionUniqueName="[Players score summary]" displayFolder="" count="0" memberValueDatatype="130" unbalanced="0"/>
    <cacheHierarchy uniqueName="[Players score summary].[Matches]" caption="Matches" attribute="1" defaultMemberUniqueName="[Players score summary].[Matches].[All]" allUniqueName="[Players score summary].[Matches].[All]" dimensionUniqueName="[Players score summary]" displayFolder="" count="0" memberValueDatatype="20" unbalanced="0"/>
    <cacheHierarchy uniqueName="[Players score summary].[Innings]" caption="Innings" attribute="1" defaultMemberUniqueName="[Players score summary].[Innings].[All]" allUniqueName="[Players score summary].[Innings].[All]" dimensionUniqueName="[Players score summary]" displayFolder="" count="0" memberValueDatatype="20" unbalanced="0"/>
    <cacheHierarchy uniqueName="[Players score summary].[Bat Avg]" caption="Bat Avg" attribute="1" defaultMemberUniqueName="[Players score summary].[Bat Avg].[All]" allUniqueName="[Players score summary].[Bat Avg].[All]" dimensionUniqueName="[Players score summary]" displayFolder="" count="0" memberValueDatatype="5" unbalanced="0"/>
    <cacheHierarchy uniqueName="[Players score summary].[Runs]" caption="Runs" attribute="1" defaultMemberUniqueName="[Players score summary].[Runs].[All]" allUniqueName="[Players score summary].[Runs].[All]" dimensionUniqueName="[Players score summary]" displayFolder="" count="0" memberValueDatatype="20" unbalanced="0"/>
    <cacheHierarchy uniqueName="[Players score summary].[Not Outs]" caption="Not Outs" attribute="1" defaultMemberUniqueName="[Players score summary].[Not Outs].[All]" allUniqueName="[Players score summary].[Not Outs].[All]" dimensionUniqueName="[Players score summary]" displayFolder="" count="0" memberValueDatatype="20" unbalanced="0"/>
    <cacheHierarchy uniqueName="[Players score summary].[Highest Score]" caption="Highest Score" attribute="1" defaultMemberUniqueName="[Players score summary].[Highest Score].[All]" allUniqueName="[Players score summary].[Highest Score].[All]" dimensionUniqueName="[Players score summary]" displayFolder="" count="0" memberValueDatatype="130" unbalanced="0"/>
    <cacheHierarchy uniqueName="[Players score summary].[S.R]" caption="S.R" attribute="1" defaultMemberUniqueName="[Players score summary].[S.R].[All]" allUniqueName="[Players score summary].[S.R].[All]" dimensionUniqueName="[Players score summary]" displayFolder="" count="0" memberValueDatatype="5" unbalanced="0"/>
    <cacheHierarchy uniqueName="[Players score summary].[Ball Faced]" caption="Ball Faced" attribute="1" defaultMemberUniqueName="[Players score summary].[Ball Faced].[All]" allUniqueName="[Players score summary].[Ball Faced].[All]" dimensionUniqueName="[Players score summary]" displayFolder="" count="0" memberValueDatatype="20" unbalanced="0"/>
    <cacheHierarchy uniqueName="[Team players].[Flag]" caption="Flag" attribute="1" defaultMemberUniqueName="[Team players].[Flag].[All]" allUniqueName="[Team players].[Flag].[All]" dimensionUniqueName="[Team players]" displayFolder="" count="0" memberValueDatatype="130" unbalanced="0"/>
    <cacheHierarchy uniqueName="[Team players].[Team]" caption="Team" attribute="1" defaultMemberUniqueName="[Team players].[Team].[All]" allUniqueName="[Team players].[Team].[All]" dimensionUniqueName="[Team players]" displayFolder="" count="0" memberValueDatatype="130" unbalanced="0"/>
    <cacheHierarchy uniqueName="[Team players].[Player]" caption="Player" attribute="1" defaultMemberUniqueName="[Team players].[Player].[All]" allUniqueName="[Team players].[Player].[All]" dimensionUniqueName="[Team players]" displayFolder="" count="0" memberValueDatatype="130" unbalanced="0"/>
    <cacheHierarchy uniqueName="[Total wickets by bowler].[Player]" caption="Player" attribute="1" defaultMemberUniqueName="[Total wickets by bowler].[Player].[All]" allUniqueName="[Total wickets by bowler].[Player].[All]" dimensionUniqueName="[Total wickets by bowler]" displayFolder="" count="0" memberValueDatatype="130" unbalanced="0"/>
    <cacheHierarchy uniqueName="[Total wickets by bowler].[Matches]" caption="Matches" attribute="1" defaultMemberUniqueName="[Total wickets by bowler].[Matches].[All]" allUniqueName="[Total wickets by bowler].[Matches].[All]" dimensionUniqueName="[Total wickets by bowler]" displayFolder="" count="0" memberValueDatatype="20" unbalanced="0"/>
    <cacheHierarchy uniqueName="[Total wickets by bowler].[Overs]" caption="Overs" attribute="1" defaultMemberUniqueName="[Total wickets by bowler].[Overs].[All]" allUniqueName="[Total wickets by bowler].[Overs].[All]" dimensionUniqueName="[Total wickets by bowler]" displayFolder="" count="0" memberValueDatatype="5" unbalanced="0"/>
    <cacheHierarchy uniqueName="[Total wickets by bowler].[Wickets]" caption="Wickets" attribute="1" defaultMemberUniqueName="[Total wickets by bowler].[Wickets].[All]" allUniqueName="[Total wickets by bowler].[Wickets].[All]" dimensionUniqueName="[Total wickets by bowler]" displayFolder="" count="0" memberValueDatatype="20" unbalanced="0"/>
    <cacheHierarchy uniqueName="[Total wickets by bowler].[Runs]" caption="Runs" attribute="1" defaultMemberUniqueName="[Total wickets by bowler].[Runs].[All]" allUniqueName="[Total wickets by bowler].[Runs].[All]" dimensionUniqueName="[Total wickets by bowler]" displayFolder="" count="0" memberValueDatatype="20" unbalanced="0"/>
    <cacheHierarchy uniqueName="[Total wickets by bowler].[Economy]" caption="Economy" attribute="1" defaultMemberUniqueName="[Total wickets by bowler].[Economy].[All]" allUniqueName="[Total wickets by bowler].[Economy].[All]" dimensionUniqueName="[Total wickets by bowler]" displayFolder="" count="0" memberValueDatatype="5" unbalanced="0"/>
    <cacheHierarchy uniqueName="[Measures].[__XL_Count Range]" caption="__XL_Count Range" measure="1" displayFolder="" measureGroup="Bowler inn stats" count="0" hidden="1"/>
    <cacheHierarchy uniqueName="[Measures].[__XL_Count Range 1]" caption="__XL_Count Range 1" measure="1" displayFolder="" measureGroup="Players individual score" count="0" hidden="1"/>
    <cacheHierarchy uniqueName="[Measures].[__XL_Count Table2]" caption="__XL_Count Table2" measure="1" displayFolder="" measureGroup="Players score summary" count="0" hidden="1"/>
    <cacheHierarchy uniqueName="[Measures].[__XL_Count Table3]" caption="__XL_Count Table3" measure="1" displayFolder="" measureGroup="Team players" count="0" hidden="1"/>
    <cacheHierarchy uniqueName="[Measures].[__XL_Count Table5]" caption="__XL_Count Table5" measure="1" displayFolder="" measureGroup="Match win data" count="0" hidden="1"/>
    <cacheHierarchy uniqueName="[Measures].[__XL_Count Table8]" caption="__XL_Count Table8" measure="1" displayFolder="" measureGroup="Total wickets by bowler" count="0" hidden="1"/>
    <cacheHierarchy uniqueName="[Measures].[__XL_Count Table10]" caption="__XL_Count Table10" measure="1" displayFolder="" measureGroup="Best bowling spell" count="0" hidden="1"/>
    <cacheHierarchy uniqueName="[Measures].[__XL_Count Table11]" caption="__XL_Count Table11" measure="1" displayFolder="" measureGroup="Most maidain wickets" count="0" hidden="1"/>
    <cacheHierarchy uniqueName="[Measures].[__No measures defined]" caption="__No measures defined" measure="1" displayFolder="" count="0" hidden="1"/>
    <cacheHierarchy uniqueName="[Measures].[Sum of Runs]" caption="Sum of Runs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S.R]" caption="Sum of S.R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Ball Faced]" caption="Sum of Ball Faced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Bat Avg]" caption="Sum of Bat Avg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trike Rate]" caption="Sum of Strike Rate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Max of Strike Rate]" caption="Max of Strike Rate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Opposition]" caption="Count of Opposition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6s]" caption="Sum of 6s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4s]" caption="Sum of 4s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Wickets]" caption="Sum of Wickets" measure="1" displayFolder="" measureGroup="Total wickets by bowler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Economy]" caption="Sum of Economy" measure="1" displayFolder="" measureGroup="Total wickets by bowler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Runs 2]" caption="Sum of Runs 2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Max of Runs]" caption="Max of Runs" measure="1" displayFolder="" measureGroup="Players individual scor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aidens]" caption="Sum of Maidens" measure="1" displayFolder="" measureGroup="Most maidain wicket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9">
    <dimension name="Best bowling spell" uniqueName="[Best bowling spell]" caption="Best bowling spell"/>
    <dimension name="Bowler inn stats" uniqueName="[Bowler inn stats]" caption="Bowler inn stats"/>
    <dimension name="Match win data" uniqueName="[Match win data]" caption="Match win data"/>
    <dimension measure="1" name="Measures" uniqueName="[Measures]" caption="Measures"/>
    <dimension name="Most maidain wickets" uniqueName="[Most maidain wickets]" caption="Most maidain wickets"/>
    <dimension name="Players individual score" uniqueName="[Players individual score]" caption="Players individual score"/>
    <dimension name="Players score summary" uniqueName="[Players score summary]" caption="Players score summary"/>
    <dimension name="Team players" uniqueName="[Team players]" caption="Team players"/>
    <dimension name="Total wickets by bowler" uniqueName="[Total wickets by bowler]" caption="Total wickets by bowler"/>
  </dimensions>
  <measureGroups count="8">
    <measureGroup name="Best bowling spell" caption="Best bowling spell"/>
    <measureGroup name="Bowler inn stats" caption="Bowler inn stats"/>
    <measureGroup name="Match win data" caption="Match win data"/>
    <measureGroup name="Most maidain wickets" caption="Most maidain wickets"/>
    <measureGroup name="Players individual score" caption="Players individual score"/>
    <measureGroup name="Players score summary" caption="Players score summary"/>
    <measureGroup name="Team players" caption="Team players"/>
    <measureGroup name="Total wickets by bowler" caption="Total wickets by bowler"/>
  </measureGroups>
  <maps count="23">
    <map measureGroup="0" dimension="0"/>
    <map measureGroup="0" dimension="2"/>
    <map measureGroup="0" dimension="7"/>
    <map measureGroup="0" dimension="8"/>
    <map measureGroup="1" dimension="1"/>
    <map measureGroup="1" dimension="2"/>
    <map measureGroup="1" dimension="7"/>
    <map measureGroup="1" dimension="8"/>
    <map measureGroup="2" dimension="2"/>
    <map measureGroup="3" dimension="2"/>
    <map measureGroup="3" dimension="4"/>
    <map measureGroup="3" dimension="7"/>
    <map measureGroup="3" dimension="8"/>
    <map measureGroup="4" dimension="2"/>
    <map measureGroup="4" dimension="5"/>
    <map measureGroup="4" dimension="6"/>
    <map measureGroup="4" dimension="7"/>
    <map measureGroup="5" dimension="6"/>
    <map measureGroup="6" dimension="2"/>
    <map measureGroup="6" dimension="7"/>
    <map measureGroup="7" dimension="2"/>
    <map measureGroup="7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ENTER SOFTWARE" refreshedDate="45727.403663657409" backgroundQuery="1" createdVersion="8" refreshedVersion="8" minRefreshableVersion="3" recordCount="0" supportSubquery="1" supportAdvancedDrill="1" xr:uid="{89ED68E5-DD20-41FD-A9DB-745B2004DC86}">
  <cacheSource type="external" connectionId="2"/>
  <cacheFields count="2">
    <cacheField name="[Total wickets by bowler].[Player].[Player]" caption="Player" numFmtId="0" hierarchy="49" level="1">
      <sharedItems count="5">
        <s v="Matt Henry"/>
        <s v="Michael Bracewell"/>
        <s v="Mitchell Santner"/>
        <s v="Mohammad Shami"/>
        <s v="Varun Chakaravarthy"/>
      </sharedItems>
    </cacheField>
    <cacheField name="[Measures].[Sum of Wickets]" caption="Sum of Wickets" numFmtId="0" hierarchy="73" level="32767"/>
  </cacheFields>
  <cacheHierarchies count="78">
    <cacheHierarchy uniqueName="[Best bowling spell].[POS]" caption="POS" attribute="1" defaultMemberUniqueName="[Best bowling spell].[POS].[All]" allUniqueName="[Best bowling spell].[POS].[All]" dimensionUniqueName="[Best bowling spell]" displayFolder="" count="0" memberValueDatatype="20" unbalanced="0"/>
    <cacheHierarchy uniqueName="[Best bowling spell].[player]" caption="player" attribute="1" defaultMemberUniqueName="[Best bowling spell].[player].[All]" allUniqueName="[Best bowling spell].[player].[All]" dimensionUniqueName="[Best bowling spell]" displayFolder="" count="0" memberValueDatatype="130" unbalanced="0"/>
    <cacheHierarchy uniqueName="[Best bowling spell].[Wickets]" caption="Wickets" attribute="1" defaultMemberUniqueName="[Best bowling spell].[Wickets].[All]" allUniqueName="[Best bowling spell].[Wickets].[All]" dimensionUniqueName="[Best bowling spell]" displayFolder="" count="0" memberValueDatatype="130" unbalanced="0"/>
    <cacheHierarchy uniqueName="[Best bowling spell].[Overs]" caption="Overs" attribute="1" defaultMemberUniqueName="[Best bowling spell].[Overs].[All]" allUniqueName="[Best bowling spell].[Overs].[All]" dimensionUniqueName="[Best bowling spell]" displayFolder="" count="0" memberValueDatatype="5" unbalanced="0"/>
    <cacheHierarchy uniqueName="[Best bowling spell].[Economy]" caption="Economy" attribute="1" defaultMemberUniqueName="[Best bowling spell].[Economy].[All]" allUniqueName="[Best bowling spell].[Economy].[All]" dimensionUniqueName="[Best bowling spell]" displayFolder="" count="0" memberValueDatatype="5" unbalanced="0"/>
    <cacheHierarchy uniqueName="[Best bowling spell].[Opposition]" caption="Opposition" attribute="1" defaultMemberUniqueName="[Best bowling spell].[Opposition].[All]" allUniqueName="[Best bowling spell].[Opposition].[All]" dimensionUniqueName="[Best bowling spell]" displayFolder="" count="0" memberValueDatatype="130" unbalanced="0"/>
    <cacheHierarchy uniqueName="[Best bowling spell].[Runs]" caption="Runs" attribute="1" defaultMemberUniqueName="[Best bowling spell].[Runs].[All]" allUniqueName="[Best bowling spell].[Runs].[All]" dimensionUniqueName="[Best bowling spell]" displayFolder="" count="0" memberValueDatatype="20" unbalanced="0"/>
    <cacheHierarchy uniqueName="[Best bowling spell].[Maidens]" caption="Maidens" attribute="1" defaultMemberUniqueName="[Best bowling spell].[Maidens].[All]" allUniqueName="[Best bowling spell].[Maidens].[All]" dimensionUniqueName="[Best bowling spell]" displayFolder="" count="0" memberValueDatatype="20" unbalanced="0"/>
    <cacheHierarchy uniqueName="[Bowler inn stats].[Players]" caption="Players" attribute="1" defaultMemberUniqueName="[Bowler inn stats].[Players].[All]" allUniqueName="[Bowler inn stats].[Players].[All]" dimensionUniqueName="[Bowler inn stats]" displayFolder="" count="0" memberValueDatatype="130" unbalanced="0"/>
    <cacheHierarchy uniqueName="[Bowler inn stats].[Country]" caption="Country" attribute="1" defaultMemberUniqueName="[Bowler inn stats].[Country].[All]" allUniqueName="[Bowler inn stats].[Country].[All]" dimensionUniqueName="[Bowler inn stats]" displayFolder="" count="0" memberValueDatatype="130" unbalanced="0"/>
    <cacheHierarchy uniqueName="[Bowler inn stats].[Matches]" caption="Matches" attribute="1" defaultMemberUniqueName="[Bowler inn stats].[Matches].[All]" allUniqueName="[Bowler inn stats].[Matches].[All]" dimensionUniqueName="[Bowler inn stats]" displayFolder="" count="0" memberValueDatatype="20" unbalanced="0"/>
    <cacheHierarchy uniqueName="[Bowler inn stats].[Innings]" caption="Innings" attribute="1" defaultMemberUniqueName="[Bowler inn stats].[Innings].[All]" allUniqueName="[Bowler inn stats].[Innings].[All]" dimensionUniqueName="[Bowler inn stats]" displayFolder="" count="0" memberValueDatatype="20" unbalanced="0"/>
    <cacheHierarchy uniqueName="[Bowler inn stats].[Bat Avg]" caption="Bat Avg" attribute="1" defaultMemberUniqueName="[Bowler inn stats].[Bat Avg].[All]" allUniqueName="[Bowler inn stats].[Bat Avg].[All]" dimensionUniqueName="[Bowler inn stats]" displayFolder="" count="0" memberValueDatatype="5" unbalanced="0"/>
    <cacheHierarchy uniqueName="[Bowler inn stats].[Runs]" caption="Runs" attribute="1" defaultMemberUniqueName="[Bowler inn stats].[Runs].[All]" allUniqueName="[Bowler inn stats].[Runs].[All]" dimensionUniqueName="[Bowler inn stats]" displayFolder="" count="0" memberValueDatatype="20" unbalanced="0"/>
    <cacheHierarchy uniqueName="[Bowler inn stats].[Not Outs]" caption="Not Outs" attribute="1" defaultMemberUniqueName="[Bowler inn stats].[Not Outs].[All]" allUniqueName="[Bowler inn stats].[Not Outs].[All]" dimensionUniqueName="[Bowler inn stats]" displayFolder="" count="0" memberValueDatatype="20" unbalanced="0"/>
    <cacheHierarchy uniqueName="[Bowler inn stats].[Highest Score]" caption="Highest Score" attribute="1" defaultMemberUniqueName="[Bowler inn stats].[Highest Score].[All]" allUniqueName="[Bowler inn stats].[Highest Score].[All]" dimensionUniqueName="[Bowler inn stats]" displayFolder="" count="0" memberValueDatatype="130" unbalanced="0"/>
    <cacheHierarchy uniqueName="[Bowler inn stats].[S.R]" caption="S.R" attribute="1" defaultMemberUniqueName="[Bowler inn stats].[S.R].[All]" allUniqueName="[Bowler inn stats].[S.R].[All]" dimensionUniqueName="[Bowler inn stats]" displayFolder="" count="0" memberValueDatatype="5" unbalanced="0"/>
    <cacheHierarchy uniqueName="[Bowler inn stats].[Ball Faced]" caption="Ball Faced" attribute="1" defaultMemberUniqueName="[Bowler inn stats].[Ball Faced].[All]" allUniqueName="[Bowler inn stats].[Ball Faced].[All]" dimensionUniqueName="[Bowler inn stats]" displayFolder="" count="0" memberValueDatatype="20" unbalanced="0"/>
    <cacheHierarchy uniqueName="[Match win data].[Team]" caption="Team" attribute="1" defaultMemberUniqueName="[Match win data].[Team].[All]" allUniqueName="[Match win data].[Team].[All]" dimensionUniqueName="[Match win data]" displayFolder="" count="0" memberValueDatatype="130" unbalanced="0"/>
    <cacheHierarchy uniqueName="[Match win data].[Win %]" caption="Win %" attribute="1" defaultMemberUniqueName="[Match win data].[Win %].[All]" allUniqueName="[Match win data].[Win %].[All]" dimensionUniqueName="[Match win data]" displayFolder="" count="0" memberValueDatatype="5" unbalanced="0"/>
    <cacheHierarchy uniqueName="[Match win data].[Matches]" caption="Matches" attribute="1" defaultMemberUniqueName="[Match win data].[Matches].[All]" allUniqueName="[Match win data].[Matches].[All]" dimensionUniqueName="[Match win data]" displayFolder="" count="0" memberValueDatatype="20" unbalanced="0"/>
    <cacheHierarchy uniqueName="[Match win data].[Wins]" caption="Wins" attribute="1" defaultMemberUniqueName="[Match win data].[Wins].[All]" allUniqueName="[Match win data].[Wins].[All]" dimensionUniqueName="[Match win data]" displayFolder="" count="0" memberValueDatatype="20" unbalanced="0"/>
    <cacheHierarchy uniqueName="[Match win data].[Lost]" caption="Lost" attribute="1" defaultMemberUniqueName="[Match win data].[Lost].[All]" allUniqueName="[Match win data].[Lost].[All]" dimensionUniqueName="[Match win data]" displayFolder="" count="0" memberValueDatatype="20" unbalanced="0"/>
    <cacheHierarchy uniqueName="[Most maidain wickets].[Players]" caption="Players" attribute="1" defaultMemberUniqueName="[Most maidain wickets].[Players].[All]" allUniqueName="[Most maidain wickets].[Players].[All]" dimensionUniqueName="[Most maidain wickets]" displayFolder="" count="0" memberValueDatatype="130" unbalanced="0"/>
    <cacheHierarchy uniqueName="[Most maidain wickets].[Matches]" caption="Matches" attribute="1" defaultMemberUniqueName="[Most maidain wickets].[Matches].[All]" allUniqueName="[Most maidain wickets].[Matches].[All]" dimensionUniqueName="[Most maidain wickets]" displayFolder="" count="0" memberValueDatatype="20" unbalanced="0"/>
    <cacheHierarchy uniqueName="[Most maidain wickets].[Overs]" caption="Overs" attribute="1" defaultMemberUniqueName="[Most maidain wickets].[Overs].[All]" allUniqueName="[Most maidain wickets].[Overs].[All]" dimensionUniqueName="[Most maidain wickets]" displayFolder="" count="0" memberValueDatatype="5" unbalanced="0"/>
    <cacheHierarchy uniqueName="[Most maidain wickets].[Runs]" caption="Runs" attribute="1" defaultMemberUniqueName="[Most maidain wickets].[Runs].[All]" allUniqueName="[Most maidain wickets].[Runs].[All]" dimensionUniqueName="[Most maidain wickets]" displayFolder="" count="0" memberValueDatatype="20" unbalanced="0"/>
    <cacheHierarchy uniqueName="[Most maidain wickets].[Maidens]" caption="Maidens" attribute="1" defaultMemberUniqueName="[Most maidain wickets].[Maidens].[All]" allUniqueName="[Most maidain wickets].[Maidens].[All]" dimensionUniqueName="[Most maidain wickets]" displayFolder="" count="0" memberValueDatatype="20" unbalanced="0"/>
    <cacheHierarchy uniqueName="[Players individual score].[Player]" caption="Player" attribute="1" defaultMemberUniqueName="[Players individual score].[Player].[All]" allUniqueName="[Players individual score].[Player].[All]" dimensionUniqueName="[Players individual score]" displayFolder="" count="0" memberValueDatatype="130" unbalanced="0"/>
    <cacheHierarchy uniqueName="[Players individual score].[Runs]" caption="Runs" attribute="1" defaultMemberUniqueName="[Players individual score].[Runs].[All]" allUniqueName="[Players individual score].[Runs].[All]" dimensionUniqueName="[Players individual score]" displayFolder="" count="0" memberValueDatatype="20" unbalanced="0"/>
    <cacheHierarchy uniqueName="[Players individual score].[Balls]" caption="Balls" attribute="1" defaultMemberUniqueName="[Players individual score].[Balls].[All]" allUniqueName="[Players individual score].[Balls].[All]" dimensionUniqueName="[Players individual score]" displayFolder="" count="0" memberValueDatatype="20" unbalanced="0"/>
    <cacheHierarchy uniqueName="[Players individual score].[4s]" caption="4s" attribute="1" defaultMemberUniqueName="[Players individual score].[4s].[All]" allUniqueName="[Players individual score].[4s].[All]" dimensionUniqueName="[Players individual score]" displayFolder="" count="0" memberValueDatatype="20" unbalanced="0"/>
    <cacheHierarchy uniqueName="[Players individual score].[6s]" caption="6s" attribute="1" defaultMemberUniqueName="[Players individual score].[6s].[All]" allUniqueName="[Players individual score].[6s].[All]" dimensionUniqueName="[Players individual score]" displayFolder="" count="0" memberValueDatatype="20" unbalanced="0"/>
    <cacheHierarchy uniqueName="[Players individual score].[Strike Rate]" caption="Strike Rate" attribute="1" defaultMemberUniqueName="[Players individual score].[Strike Rate].[All]" allUniqueName="[Players individual score].[Strike Rate].[All]" dimensionUniqueName="[Players individual score]" displayFolder="" count="0" memberValueDatatype="5" unbalanced="0"/>
    <cacheHierarchy uniqueName="[Players individual score].[Opposition]" caption="Opposition" attribute="1" defaultMemberUniqueName="[Players individual score].[Opposition].[All]" allUniqueName="[Players individual score].[Opposition].[All]" dimensionUniqueName="[Players individual score]" displayFolder="" count="0" memberValueDatatype="130" unbalanced="0"/>
    <cacheHierarchy uniqueName="[Players individual score].[Out/ Not Out]" caption="Out/ Not Out" attribute="1" defaultMemberUniqueName="[Players individual score].[Out/ Not Out].[All]" allUniqueName="[Players individual score].[Out/ Not Out].[All]" dimensionUniqueName="[Players individual score]" displayFolder="" count="0" memberValueDatatype="130" unbalanced="0"/>
    <cacheHierarchy uniqueName="[Players score summary].[Players]" caption="Players" attribute="1" defaultMemberUniqueName="[Players score summary].[Players].[All]" allUniqueName="[Players score summary].[Players].[All]" dimensionUniqueName="[Players score summary]" displayFolder="" count="0" memberValueDatatype="130" unbalanced="0"/>
    <cacheHierarchy uniqueName="[Players score summary].[Country]" caption="Country" attribute="1" defaultMemberUniqueName="[Players score summary].[Country].[All]" allUniqueName="[Players score summary].[Country].[All]" dimensionUniqueName="[Players score summary]" displayFolder="" count="0" memberValueDatatype="130" unbalanced="0"/>
    <cacheHierarchy uniqueName="[Players score summary].[Matches]" caption="Matches" attribute="1" defaultMemberUniqueName="[Players score summary].[Matches].[All]" allUniqueName="[Players score summary].[Matches].[All]" dimensionUniqueName="[Players score summary]" displayFolder="" count="0" memberValueDatatype="20" unbalanced="0"/>
    <cacheHierarchy uniqueName="[Players score summary].[Innings]" caption="Innings" attribute="1" defaultMemberUniqueName="[Players score summary].[Innings].[All]" allUniqueName="[Players score summary].[Innings].[All]" dimensionUniqueName="[Players score summary]" displayFolder="" count="0" memberValueDatatype="20" unbalanced="0"/>
    <cacheHierarchy uniqueName="[Players score summary].[Bat Avg]" caption="Bat Avg" attribute="1" defaultMemberUniqueName="[Players score summary].[Bat Avg].[All]" allUniqueName="[Players score summary].[Bat Avg].[All]" dimensionUniqueName="[Players score summary]" displayFolder="" count="0" memberValueDatatype="5" unbalanced="0"/>
    <cacheHierarchy uniqueName="[Players score summary].[Runs]" caption="Runs" attribute="1" defaultMemberUniqueName="[Players score summary].[Runs].[All]" allUniqueName="[Players score summary].[Runs].[All]" dimensionUniqueName="[Players score summary]" displayFolder="" count="0" memberValueDatatype="20" unbalanced="0"/>
    <cacheHierarchy uniqueName="[Players score summary].[Not Outs]" caption="Not Outs" attribute="1" defaultMemberUniqueName="[Players score summary].[Not Outs].[All]" allUniqueName="[Players score summary].[Not Outs].[All]" dimensionUniqueName="[Players score summary]" displayFolder="" count="0" memberValueDatatype="20" unbalanced="0"/>
    <cacheHierarchy uniqueName="[Players score summary].[Highest Score]" caption="Highest Score" attribute="1" defaultMemberUniqueName="[Players score summary].[Highest Score].[All]" allUniqueName="[Players score summary].[Highest Score].[All]" dimensionUniqueName="[Players score summary]" displayFolder="" count="0" memberValueDatatype="130" unbalanced="0"/>
    <cacheHierarchy uniqueName="[Players score summary].[S.R]" caption="S.R" attribute="1" defaultMemberUniqueName="[Players score summary].[S.R].[All]" allUniqueName="[Players score summary].[S.R].[All]" dimensionUniqueName="[Players score summary]" displayFolder="" count="0" memberValueDatatype="5" unbalanced="0"/>
    <cacheHierarchy uniqueName="[Players score summary].[Ball Faced]" caption="Ball Faced" attribute="1" defaultMemberUniqueName="[Players score summary].[Ball Faced].[All]" allUniqueName="[Players score summary].[Ball Faced].[All]" dimensionUniqueName="[Players score summary]" displayFolder="" count="0" memberValueDatatype="20" unbalanced="0"/>
    <cacheHierarchy uniqueName="[Team players].[Flag]" caption="Flag" attribute="1" defaultMemberUniqueName="[Team players].[Flag].[All]" allUniqueName="[Team players].[Flag].[All]" dimensionUniqueName="[Team players]" displayFolder="" count="0" memberValueDatatype="130" unbalanced="0"/>
    <cacheHierarchy uniqueName="[Team players].[Team]" caption="Team" attribute="1" defaultMemberUniqueName="[Team players].[Team].[All]" allUniqueName="[Team players].[Team].[All]" dimensionUniqueName="[Team players]" displayFolder="" count="0" memberValueDatatype="130" unbalanced="0"/>
    <cacheHierarchy uniqueName="[Team players].[Player]" caption="Player" attribute="1" defaultMemberUniqueName="[Team players].[Player].[All]" allUniqueName="[Team players].[Player].[All]" dimensionUniqueName="[Team players]" displayFolder="" count="0" memberValueDatatype="130" unbalanced="0"/>
    <cacheHierarchy uniqueName="[Total wickets by bowler].[Player]" caption="Player" attribute="1" defaultMemberUniqueName="[Total wickets by bowler].[Player].[All]" allUniqueName="[Total wickets by bowler].[Player].[All]" dimensionUniqueName="[Total wickets by bowler]" displayFolder="" count="2" memberValueDatatype="130" unbalanced="0">
      <fieldsUsage count="2">
        <fieldUsage x="-1"/>
        <fieldUsage x="0"/>
      </fieldsUsage>
    </cacheHierarchy>
    <cacheHierarchy uniqueName="[Total wickets by bowler].[Matches]" caption="Matches" attribute="1" defaultMemberUniqueName="[Total wickets by bowler].[Matches].[All]" allUniqueName="[Total wickets by bowler].[Matches].[All]" dimensionUniqueName="[Total wickets by bowler]" displayFolder="" count="0" memberValueDatatype="20" unbalanced="0"/>
    <cacheHierarchy uniqueName="[Total wickets by bowler].[Overs]" caption="Overs" attribute="1" defaultMemberUniqueName="[Total wickets by bowler].[Overs].[All]" allUniqueName="[Total wickets by bowler].[Overs].[All]" dimensionUniqueName="[Total wickets by bowler]" displayFolder="" count="0" memberValueDatatype="5" unbalanced="0"/>
    <cacheHierarchy uniqueName="[Total wickets by bowler].[Wickets]" caption="Wickets" attribute="1" defaultMemberUniqueName="[Total wickets by bowler].[Wickets].[All]" allUniqueName="[Total wickets by bowler].[Wickets].[All]" dimensionUniqueName="[Total wickets by bowler]" displayFolder="" count="0" memberValueDatatype="20" unbalanced="0"/>
    <cacheHierarchy uniqueName="[Total wickets by bowler].[Runs]" caption="Runs" attribute="1" defaultMemberUniqueName="[Total wickets by bowler].[Runs].[All]" allUniqueName="[Total wickets by bowler].[Runs].[All]" dimensionUniqueName="[Total wickets by bowler]" displayFolder="" count="0" memberValueDatatype="20" unbalanced="0"/>
    <cacheHierarchy uniqueName="[Total wickets by bowler].[Economy]" caption="Economy" attribute="1" defaultMemberUniqueName="[Total wickets by bowler].[Economy].[All]" allUniqueName="[Total wickets by bowler].[Economy].[All]" dimensionUniqueName="[Total wickets by bowler]" displayFolder="" count="0" memberValueDatatype="5" unbalanced="0"/>
    <cacheHierarchy uniqueName="[Measures].[__XL_Count Range]" caption="__XL_Count Range" measure="1" displayFolder="" measureGroup="Bowler inn stats" count="0" hidden="1"/>
    <cacheHierarchy uniqueName="[Measures].[__XL_Count Range 1]" caption="__XL_Count Range 1" measure="1" displayFolder="" measureGroup="Players individual score" count="0" hidden="1"/>
    <cacheHierarchy uniqueName="[Measures].[__XL_Count Table2]" caption="__XL_Count Table2" measure="1" displayFolder="" measureGroup="Players score summary" count="0" hidden="1"/>
    <cacheHierarchy uniqueName="[Measures].[__XL_Count Table3]" caption="__XL_Count Table3" measure="1" displayFolder="" measureGroup="Team players" count="0" hidden="1"/>
    <cacheHierarchy uniqueName="[Measures].[__XL_Count Table5]" caption="__XL_Count Table5" measure="1" displayFolder="" measureGroup="Match win data" count="0" hidden="1"/>
    <cacheHierarchy uniqueName="[Measures].[__XL_Count Table8]" caption="__XL_Count Table8" measure="1" displayFolder="" measureGroup="Total wickets by bowler" count="0" hidden="1"/>
    <cacheHierarchy uniqueName="[Measures].[__XL_Count Table10]" caption="__XL_Count Table10" measure="1" displayFolder="" measureGroup="Best bowling spell" count="0" hidden="1"/>
    <cacheHierarchy uniqueName="[Measures].[__XL_Count Table11]" caption="__XL_Count Table11" measure="1" displayFolder="" measureGroup="Most maidain wickets" count="0" hidden="1"/>
    <cacheHierarchy uniqueName="[Measures].[__No measures defined]" caption="__No measures defined" measure="1" displayFolder="" count="0" hidden="1"/>
    <cacheHierarchy uniqueName="[Measures].[Sum of Runs]" caption="Sum of Runs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S.R]" caption="Sum of S.R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Ball Faced]" caption="Sum of Ball Faced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Bat Avg]" caption="Sum of Bat Avg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trike Rate]" caption="Sum of Strike Rate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Max of Strike Rate]" caption="Max of Strike Rate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Opposition]" caption="Count of Opposition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6s]" caption="Sum of 6s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4s]" caption="Sum of 4s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Wickets]" caption="Sum of Wickets" measure="1" displayFolder="" measureGroup="Total wickets by bowle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Economy]" caption="Sum of Economy" measure="1" displayFolder="" measureGroup="Total wickets by bowler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Runs 2]" caption="Sum of Runs 2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Max of Runs]" caption="Max of Runs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aidens]" caption="Sum of Maidens" measure="1" displayFolder="" measureGroup="Most maidain wicket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9">
    <dimension name="Best bowling spell" uniqueName="[Best bowling spell]" caption="Best bowling spell"/>
    <dimension name="Bowler inn stats" uniqueName="[Bowler inn stats]" caption="Bowler inn stats"/>
    <dimension name="Match win data" uniqueName="[Match win data]" caption="Match win data"/>
    <dimension measure="1" name="Measures" uniqueName="[Measures]" caption="Measures"/>
    <dimension name="Most maidain wickets" uniqueName="[Most maidain wickets]" caption="Most maidain wickets"/>
    <dimension name="Players individual score" uniqueName="[Players individual score]" caption="Players individual score"/>
    <dimension name="Players score summary" uniqueName="[Players score summary]" caption="Players score summary"/>
    <dimension name="Team players" uniqueName="[Team players]" caption="Team players"/>
    <dimension name="Total wickets by bowler" uniqueName="[Total wickets by bowler]" caption="Total wickets by bowler"/>
  </dimensions>
  <measureGroups count="8">
    <measureGroup name="Best bowling spell" caption="Best bowling spell"/>
    <measureGroup name="Bowler inn stats" caption="Bowler inn stats"/>
    <measureGroup name="Match win data" caption="Match win data"/>
    <measureGroup name="Most maidain wickets" caption="Most maidain wickets"/>
    <measureGroup name="Players individual score" caption="Players individual score"/>
    <measureGroup name="Players score summary" caption="Players score summary"/>
    <measureGroup name="Team players" caption="Team players"/>
    <measureGroup name="Total wickets by bowler" caption="Total wickets by bowler"/>
  </measureGroups>
  <maps count="23">
    <map measureGroup="0" dimension="0"/>
    <map measureGroup="0" dimension="2"/>
    <map measureGroup="0" dimension="7"/>
    <map measureGroup="0" dimension="8"/>
    <map measureGroup="1" dimension="1"/>
    <map measureGroup="1" dimension="2"/>
    <map measureGroup="1" dimension="7"/>
    <map measureGroup="1" dimension="8"/>
    <map measureGroup="2" dimension="2"/>
    <map measureGroup="3" dimension="2"/>
    <map measureGroup="3" dimension="4"/>
    <map measureGroup="3" dimension="7"/>
    <map measureGroup="3" dimension="8"/>
    <map measureGroup="4" dimension="2"/>
    <map measureGroup="4" dimension="5"/>
    <map measureGroup="4" dimension="6"/>
    <map measureGroup="4" dimension="7"/>
    <map measureGroup="5" dimension="6"/>
    <map measureGroup="6" dimension="2"/>
    <map measureGroup="6" dimension="7"/>
    <map measureGroup="7" dimension="2"/>
    <map measureGroup="7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ENTER SOFTWARE" refreshedDate="45727.403664583333" backgroundQuery="1" createdVersion="8" refreshedVersion="8" minRefreshableVersion="3" recordCount="0" supportSubquery="1" supportAdvancedDrill="1" xr:uid="{C07508DA-9E6D-4433-840E-7E1FD44FAC7C}">
  <cacheSource type="external" connectionId="2"/>
  <cacheFields count="2">
    <cacheField name="[Total wickets by bowler].[Player].[Player]" caption="Player" numFmtId="0" hierarchy="49" level="1">
      <sharedItems count="5">
        <s v="Matt Henry"/>
        <s v="Michael Bracewell"/>
        <s v="Mitchell Santner"/>
        <s v="Mohammad Shami"/>
        <s v="Varun Chakaravarthy"/>
      </sharedItems>
    </cacheField>
    <cacheField name="[Measures].[Sum of Economy]" caption="Sum of Economy" numFmtId="0" hierarchy="74" level="32767"/>
  </cacheFields>
  <cacheHierarchies count="78">
    <cacheHierarchy uniqueName="[Best bowling spell].[POS]" caption="POS" attribute="1" defaultMemberUniqueName="[Best bowling spell].[POS].[All]" allUniqueName="[Best bowling spell].[POS].[All]" dimensionUniqueName="[Best bowling spell]" displayFolder="" count="0" memberValueDatatype="20" unbalanced="0"/>
    <cacheHierarchy uniqueName="[Best bowling spell].[player]" caption="player" attribute="1" defaultMemberUniqueName="[Best bowling spell].[player].[All]" allUniqueName="[Best bowling spell].[player].[All]" dimensionUniqueName="[Best bowling spell]" displayFolder="" count="0" memberValueDatatype="130" unbalanced="0"/>
    <cacheHierarchy uniqueName="[Best bowling spell].[Wickets]" caption="Wickets" attribute="1" defaultMemberUniqueName="[Best bowling spell].[Wickets].[All]" allUniqueName="[Best bowling spell].[Wickets].[All]" dimensionUniqueName="[Best bowling spell]" displayFolder="" count="0" memberValueDatatype="130" unbalanced="0"/>
    <cacheHierarchy uniqueName="[Best bowling spell].[Overs]" caption="Overs" attribute="1" defaultMemberUniqueName="[Best bowling spell].[Overs].[All]" allUniqueName="[Best bowling spell].[Overs].[All]" dimensionUniqueName="[Best bowling spell]" displayFolder="" count="0" memberValueDatatype="5" unbalanced="0"/>
    <cacheHierarchy uniqueName="[Best bowling spell].[Economy]" caption="Economy" attribute="1" defaultMemberUniqueName="[Best bowling spell].[Economy].[All]" allUniqueName="[Best bowling spell].[Economy].[All]" dimensionUniqueName="[Best bowling spell]" displayFolder="" count="0" memberValueDatatype="5" unbalanced="0"/>
    <cacheHierarchy uniqueName="[Best bowling spell].[Opposition]" caption="Opposition" attribute="1" defaultMemberUniqueName="[Best bowling spell].[Opposition].[All]" allUniqueName="[Best bowling spell].[Opposition].[All]" dimensionUniqueName="[Best bowling spell]" displayFolder="" count="0" memberValueDatatype="130" unbalanced="0"/>
    <cacheHierarchy uniqueName="[Best bowling spell].[Runs]" caption="Runs" attribute="1" defaultMemberUniqueName="[Best bowling spell].[Runs].[All]" allUniqueName="[Best bowling spell].[Runs].[All]" dimensionUniqueName="[Best bowling spell]" displayFolder="" count="0" memberValueDatatype="20" unbalanced="0"/>
    <cacheHierarchy uniqueName="[Best bowling spell].[Maidens]" caption="Maidens" attribute="1" defaultMemberUniqueName="[Best bowling spell].[Maidens].[All]" allUniqueName="[Best bowling spell].[Maidens].[All]" dimensionUniqueName="[Best bowling spell]" displayFolder="" count="0" memberValueDatatype="20" unbalanced="0"/>
    <cacheHierarchy uniqueName="[Bowler inn stats].[Players]" caption="Players" attribute="1" defaultMemberUniqueName="[Bowler inn stats].[Players].[All]" allUniqueName="[Bowler inn stats].[Players].[All]" dimensionUniqueName="[Bowler inn stats]" displayFolder="" count="0" memberValueDatatype="130" unbalanced="0"/>
    <cacheHierarchy uniqueName="[Bowler inn stats].[Country]" caption="Country" attribute="1" defaultMemberUniqueName="[Bowler inn stats].[Country].[All]" allUniqueName="[Bowler inn stats].[Country].[All]" dimensionUniqueName="[Bowler inn stats]" displayFolder="" count="0" memberValueDatatype="130" unbalanced="0"/>
    <cacheHierarchy uniqueName="[Bowler inn stats].[Matches]" caption="Matches" attribute="1" defaultMemberUniqueName="[Bowler inn stats].[Matches].[All]" allUniqueName="[Bowler inn stats].[Matches].[All]" dimensionUniqueName="[Bowler inn stats]" displayFolder="" count="0" memberValueDatatype="20" unbalanced="0"/>
    <cacheHierarchy uniqueName="[Bowler inn stats].[Innings]" caption="Innings" attribute="1" defaultMemberUniqueName="[Bowler inn stats].[Innings].[All]" allUniqueName="[Bowler inn stats].[Innings].[All]" dimensionUniqueName="[Bowler inn stats]" displayFolder="" count="0" memberValueDatatype="20" unbalanced="0"/>
    <cacheHierarchy uniqueName="[Bowler inn stats].[Bat Avg]" caption="Bat Avg" attribute="1" defaultMemberUniqueName="[Bowler inn stats].[Bat Avg].[All]" allUniqueName="[Bowler inn stats].[Bat Avg].[All]" dimensionUniqueName="[Bowler inn stats]" displayFolder="" count="0" memberValueDatatype="5" unbalanced="0"/>
    <cacheHierarchy uniqueName="[Bowler inn stats].[Runs]" caption="Runs" attribute="1" defaultMemberUniqueName="[Bowler inn stats].[Runs].[All]" allUniqueName="[Bowler inn stats].[Runs].[All]" dimensionUniqueName="[Bowler inn stats]" displayFolder="" count="0" memberValueDatatype="20" unbalanced="0"/>
    <cacheHierarchy uniqueName="[Bowler inn stats].[Not Outs]" caption="Not Outs" attribute="1" defaultMemberUniqueName="[Bowler inn stats].[Not Outs].[All]" allUniqueName="[Bowler inn stats].[Not Outs].[All]" dimensionUniqueName="[Bowler inn stats]" displayFolder="" count="0" memberValueDatatype="20" unbalanced="0"/>
    <cacheHierarchy uniqueName="[Bowler inn stats].[Highest Score]" caption="Highest Score" attribute="1" defaultMemberUniqueName="[Bowler inn stats].[Highest Score].[All]" allUniqueName="[Bowler inn stats].[Highest Score].[All]" dimensionUniqueName="[Bowler inn stats]" displayFolder="" count="0" memberValueDatatype="130" unbalanced="0"/>
    <cacheHierarchy uniqueName="[Bowler inn stats].[S.R]" caption="S.R" attribute="1" defaultMemberUniqueName="[Bowler inn stats].[S.R].[All]" allUniqueName="[Bowler inn stats].[S.R].[All]" dimensionUniqueName="[Bowler inn stats]" displayFolder="" count="0" memberValueDatatype="5" unbalanced="0"/>
    <cacheHierarchy uniqueName="[Bowler inn stats].[Ball Faced]" caption="Ball Faced" attribute="1" defaultMemberUniqueName="[Bowler inn stats].[Ball Faced].[All]" allUniqueName="[Bowler inn stats].[Ball Faced].[All]" dimensionUniqueName="[Bowler inn stats]" displayFolder="" count="0" memberValueDatatype="20" unbalanced="0"/>
    <cacheHierarchy uniqueName="[Match win data].[Team]" caption="Team" attribute="1" defaultMemberUniqueName="[Match win data].[Team].[All]" allUniqueName="[Match win data].[Team].[All]" dimensionUniqueName="[Match win data]" displayFolder="" count="0" memberValueDatatype="130" unbalanced="0"/>
    <cacheHierarchy uniqueName="[Match win data].[Win %]" caption="Win %" attribute="1" defaultMemberUniqueName="[Match win data].[Win %].[All]" allUniqueName="[Match win data].[Win %].[All]" dimensionUniqueName="[Match win data]" displayFolder="" count="0" memberValueDatatype="5" unbalanced="0"/>
    <cacheHierarchy uniqueName="[Match win data].[Matches]" caption="Matches" attribute="1" defaultMemberUniqueName="[Match win data].[Matches].[All]" allUniqueName="[Match win data].[Matches].[All]" dimensionUniqueName="[Match win data]" displayFolder="" count="0" memberValueDatatype="20" unbalanced="0"/>
    <cacheHierarchy uniqueName="[Match win data].[Wins]" caption="Wins" attribute="1" defaultMemberUniqueName="[Match win data].[Wins].[All]" allUniqueName="[Match win data].[Wins].[All]" dimensionUniqueName="[Match win data]" displayFolder="" count="0" memberValueDatatype="20" unbalanced="0"/>
    <cacheHierarchy uniqueName="[Match win data].[Lost]" caption="Lost" attribute="1" defaultMemberUniqueName="[Match win data].[Lost].[All]" allUniqueName="[Match win data].[Lost].[All]" dimensionUniqueName="[Match win data]" displayFolder="" count="0" memberValueDatatype="20" unbalanced="0"/>
    <cacheHierarchy uniqueName="[Most maidain wickets].[Players]" caption="Players" attribute="1" defaultMemberUniqueName="[Most maidain wickets].[Players].[All]" allUniqueName="[Most maidain wickets].[Players].[All]" dimensionUniqueName="[Most maidain wickets]" displayFolder="" count="0" memberValueDatatype="130" unbalanced="0"/>
    <cacheHierarchy uniqueName="[Most maidain wickets].[Matches]" caption="Matches" attribute="1" defaultMemberUniqueName="[Most maidain wickets].[Matches].[All]" allUniqueName="[Most maidain wickets].[Matches].[All]" dimensionUniqueName="[Most maidain wickets]" displayFolder="" count="0" memberValueDatatype="20" unbalanced="0"/>
    <cacheHierarchy uniqueName="[Most maidain wickets].[Overs]" caption="Overs" attribute="1" defaultMemberUniqueName="[Most maidain wickets].[Overs].[All]" allUniqueName="[Most maidain wickets].[Overs].[All]" dimensionUniqueName="[Most maidain wickets]" displayFolder="" count="0" memberValueDatatype="5" unbalanced="0"/>
    <cacheHierarchy uniqueName="[Most maidain wickets].[Runs]" caption="Runs" attribute="1" defaultMemberUniqueName="[Most maidain wickets].[Runs].[All]" allUniqueName="[Most maidain wickets].[Runs].[All]" dimensionUniqueName="[Most maidain wickets]" displayFolder="" count="0" memberValueDatatype="20" unbalanced="0"/>
    <cacheHierarchy uniqueName="[Most maidain wickets].[Maidens]" caption="Maidens" attribute="1" defaultMemberUniqueName="[Most maidain wickets].[Maidens].[All]" allUniqueName="[Most maidain wickets].[Maidens].[All]" dimensionUniqueName="[Most maidain wickets]" displayFolder="" count="0" memberValueDatatype="20" unbalanced="0"/>
    <cacheHierarchy uniqueName="[Players individual score].[Player]" caption="Player" attribute="1" defaultMemberUniqueName="[Players individual score].[Player].[All]" allUniqueName="[Players individual score].[Player].[All]" dimensionUniqueName="[Players individual score]" displayFolder="" count="0" memberValueDatatype="130" unbalanced="0"/>
    <cacheHierarchy uniqueName="[Players individual score].[Runs]" caption="Runs" attribute="1" defaultMemberUniqueName="[Players individual score].[Runs].[All]" allUniqueName="[Players individual score].[Runs].[All]" dimensionUniqueName="[Players individual score]" displayFolder="" count="0" memberValueDatatype="20" unbalanced="0"/>
    <cacheHierarchy uniqueName="[Players individual score].[Balls]" caption="Balls" attribute="1" defaultMemberUniqueName="[Players individual score].[Balls].[All]" allUniqueName="[Players individual score].[Balls].[All]" dimensionUniqueName="[Players individual score]" displayFolder="" count="0" memberValueDatatype="20" unbalanced="0"/>
    <cacheHierarchy uniqueName="[Players individual score].[4s]" caption="4s" attribute="1" defaultMemberUniqueName="[Players individual score].[4s].[All]" allUniqueName="[Players individual score].[4s].[All]" dimensionUniqueName="[Players individual score]" displayFolder="" count="0" memberValueDatatype="20" unbalanced="0"/>
    <cacheHierarchy uniqueName="[Players individual score].[6s]" caption="6s" attribute="1" defaultMemberUniqueName="[Players individual score].[6s].[All]" allUniqueName="[Players individual score].[6s].[All]" dimensionUniqueName="[Players individual score]" displayFolder="" count="0" memberValueDatatype="20" unbalanced="0"/>
    <cacheHierarchy uniqueName="[Players individual score].[Strike Rate]" caption="Strike Rate" attribute="1" defaultMemberUniqueName="[Players individual score].[Strike Rate].[All]" allUniqueName="[Players individual score].[Strike Rate].[All]" dimensionUniqueName="[Players individual score]" displayFolder="" count="0" memberValueDatatype="5" unbalanced="0"/>
    <cacheHierarchy uniqueName="[Players individual score].[Opposition]" caption="Opposition" attribute="1" defaultMemberUniqueName="[Players individual score].[Opposition].[All]" allUniqueName="[Players individual score].[Opposition].[All]" dimensionUniqueName="[Players individual score]" displayFolder="" count="0" memberValueDatatype="130" unbalanced="0"/>
    <cacheHierarchy uniqueName="[Players individual score].[Out/ Not Out]" caption="Out/ Not Out" attribute="1" defaultMemberUniqueName="[Players individual score].[Out/ Not Out].[All]" allUniqueName="[Players individual score].[Out/ Not Out].[All]" dimensionUniqueName="[Players individual score]" displayFolder="" count="0" memberValueDatatype="130" unbalanced="0"/>
    <cacheHierarchy uniqueName="[Players score summary].[Players]" caption="Players" attribute="1" defaultMemberUniqueName="[Players score summary].[Players].[All]" allUniqueName="[Players score summary].[Players].[All]" dimensionUniqueName="[Players score summary]" displayFolder="" count="0" memberValueDatatype="130" unbalanced="0"/>
    <cacheHierarchy uniqueName="[Players score summary].[Country]" caption="Country" attribute="1" defaultMemberUniqueName="[Players score summary].[Country].[All]" allUniqueName="[Players score summary].[Country].[All]" dimensionUniqueName="[Players score summary]" displayFolder="" count="0" memberValueDatatype="130" unbalanced="0"/>
    <cacheHierarchy uniqueName="[Players score summary].[Matches]" caption="Matches" attribute="1" defaultMemberUniqueName="[Players score summary].[Matches].[All]" allUniqueName="[Players score summary].[Matches].[All]" dimensionUniqueName="[Players score summary]" displayFolder="" count="0" memberValueDatatype="20" unbalanced="0"/>
    <cacheHierarchy uniqueName="[Players score summary].[Innings]" caption="Innings" attribute="1" defaultMemberUniqueName="[Players score summary].[Innings].[All]" allUniqueName="[Players score summary].[Innings].[All]" dimensionUniqueName="[Players score summary]" displayFolder="" count="0" memberValueDatatype="20" unbalanced="0"/>
    <cacheHierarchy uniqueName="[Players score summary].[Bat Avg]" caption="Bat Avg" attribute="1" defaultMemberUniqueName="[Players score summary].[Bat Avg].[All]" allUniqueName="[Players score summary].[Bat Avg].[All]" dimensionUniqueName="[Players score summary]" displayFolder="" count="0" memberValueDatatype="5" unbalanced="0"/>
    <cacheHierarchy uniqueName="[Players score summary].[Runs]" caption="Runs" attribute="1" defaultMemberUniqueName="[Players score summary].[Runs].[All]" allUniqueName="[Players score summary].[Runs].[All]" dimensionUniqueName="[Players score summary]" displayFolder="" count="0" memberValueDatatype="20" unbalanced="0"/>
    <cacheHierarchy uniqueName="[Players score summary].[Not Outs]" caption="Not Outs" attribute="1" defaultMemberUniqueName="[Players score summary].[Not Outs].[All]" allUniqueName="[Players score summary].[Not Outs].[All]" dimensionUniqueName="[Players score summary]" displayFolder="" count="0" memberValueDatatype="20" unbalanced="0"/>
    <cacheHierarchy uniqueName="[Players score summary].[Highest Score]" caption="Highest Score" attribute="1" defaultMemberUniqueName="[Players score summary].[Highest Score].[All]" allUniqueName="[Players score summary].[Highest Score].[All]" dimensionUniqueName="[Players score summary]" displayFolder="" count="0" memberValueDatatype="130" unbalanced="0"/>
    <cacheHierarchy uniqueName="[Players score summary].[S.R]" caption="S.R" attribute="1" defaultMemberUniqueName="[Players score summary].[S.R].[All]" allUniqueName="[Players score summary].[S.R].[All]" dimensionUniqueName="[Players score summary]" displayFolder="" count="0" memberValueDatatype="5" unbalanced="0"/>
    <cacheHierarchy uniqueName="[Players score summary].[Ball Faced]" caption="Ball Faced" attribute="1" defaultMemberUniqueName="[Players score summary].[Ball Faced].[All]" allUniqueName="[Players score summary].[Ball Faced].[All]" dimensionUniqueName="[Players score summary]" displayFolder="" count="0" memberValueDatatype="20" unbalanced="0"/>
    <cacheHierarchy uniqueName="[Team players].[Flag]" caption="Flag" attribute="1" defaultMemberUniqueName="[Team players].[Flag].[All]" allUniqueName="[Team players].[Flag].[All]" dimensionUniqueName="[Team players]" displayFolder="" count="0" memberValueDatatype="130" unbalanced="0"/>
    <cacheHierarchy uniqueName="[Team players].[Team]" caption="Team" attribute="1" defaultMemberUniqueName="[Team players].[Team].[All]" allUniqueName="[Team players].[Team].[All]" dimensionUniqueName="[Team players]" displayFolder="" count="0" memberValueDatatype="130" unbalanced="0"/>
    <cacheHierarchy uniqueName="[Team players].[Player]" caption="Player" attribute="1" defaultMemberUniqueName="[Team players].[Player].[All]" allUniqueName="[Team players].[Player].[All]" dimensionUniqueName="[Team players]" displayFolder="" count="0" memberValueDatatype="130" unbalanced="0"/>
    <cacheHierarchy uniqueName="[Total wickets by bowler].[Player]" caption="Player" attribute="1" defaultMemberUniqueName="[Total wickets by bowler].[Player].[All]" allUniqueName="[Total wickets by bowler].[Player].[All]" dimensionUniqueName="[Total wickets by bowler]" displayFolder="" count="2" memberValueDatatype="130" unbalanced="0">
      <fieldsUsage count="2">
        <fieldUsage x="-1"/>
        <fieldUsage x="0"/>
      </fieldsUsage>
    </cacheHierarchy>
    <cacheHierarchy uniqueName="[Total wickets by bowler].[Matches]" caption="Matches" attribute="1" defaultMemberUniqueName="[Total wickets by bowler].[Matches].[All]" allUniqueName="[Total wickets by bowler].[Matches].[All]" dimensionUniqueName="[Total wickets by bowler]" displayFolder="" count="0" memberValueDatatype="20" unbalanced="0"/>
    <cacheHierarchy uniqueName="[Total wickets by bowler].[Overs]" caption="Overs" attribute="1" defaultMemberUniqueName="[Total wickets by bowler].[Overs].[All]" allUniqueName="[Total wickets by bowler].[Overs].[All]" dimensionUniqueName="[Total wickets by bowler]" displayFolder="" count="0" memberValueDatatype="5" unbalanced="0"/>
    <cacheHierarchy uniqueName="[Total wickets by bowler].[Wickets]" caption="Wickets" attribute="1" defaultMemberUniqueName="[Total wickets by bowler].[Wickets].[All]" allUniqueName="[Total wickets by bowler].[Wickets].[All]" dimensionUniqueName="[Total wickets by bowler]" displayFolder="" count="0" memberValueDatatype="20" unbalanced="0"/>
    <cacheHierarchy uniqueName="[Total wickets by bowler].[Runs]" caption="Runs" attribute="1" defaultMemberUniqueName="[Total wickets by bowler].[Runs].[All]" allUniqueName="[Total wickets by bowler].[Runs].[All]" dimensionUniqueName="[Total wickets by bowler]" displayFolder="" count="0" memberValueDatatype="20" unbalanced="0"/>
    <cacheHierarchy uniqueName="[Total wickets by bowler].[Economy]" caption="Economy" attribute="1" defaultMemberUniqueName="[Total wickets by bowler].[Economy].[All]" allUniqueName="[Total wickets by bowler].[Economy].[All]" dimensionUniqueName="[Total wickets by bowler]" displayFolder="" count="0" memberValueDatatype="5" unbalanced="0"/>
    <cacheHierarchy uniqueName="[Measures].[__XL_Count Range]" caption="__XL_Count Range" measure="1" displayFolder="" measureGroup="Bowler inn stats" count="0" hidden="1"/>
    <cacheHierarchy uniqueName="[Measures].[__XL_Count Range 1]" caption="__XL_Count Range 1" measure="1" displayFolder="" measureGroup="Players individual score" count="0" hidden="1"/>
    <cacheHierarchy uniqueName="[Measures].[__XL_Count Table2]" caption="__XL_Count Table2" measure="1" displayFolder="" measureGroup="Players score summary" count="0" hidden="1"/>
    <cacheHierarchy uniqueName="[Measures].[__XL_Count Table3]" caption="__XL_Count Table3" measure="1" displayFolder="" measureGroup="Team players" count="0" hidden="1"/>
    <cacheHierarchy uniqueName="[Measures].[__XL_Count Table5]" caption="__XL_Count Table5" measure="1" displayFolder="" measureGroup="Match win data" count="0" hidden="1"/>
    <cacheHierarchy uniqueName="[Measures].[__XL_Count Table8]" caption="__XL_Count Table8" measure="1" displayFolder="" measureGroup="Total wickets by bowler" count="0" hidden="1"/>
    <cacheHierarchy uniqueName="[Measures].[__XL_Count Table10]" caption="__XL_Count Table10" measure="1" displayFolder="" measureGroup="Best bowling spell" count="0" hidden="1"/>
    <cacheHierarchy uniqueName="[Measures].[__XL_Count Table11]" caption="__XL_Count Table11" measure="1" displayFolder="" measureGroup="Most maidain wickets" count="0" hidden="1"/>
    <cacheHierarchy uniqueName="[Measures].[__No measures defined]" caption="__No measures defined" measure="1" displayFolder="" count="0" hidden="1"/>
    <cacheHierarchy uniqueName="[Measures].[Sum of Runs]" caption="Sum of Runs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S.R]" caption="Sum of S.R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Ball Faced]" caption="Sum of Ball Faced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Bat Avg]" caption="Sum of Bat Avg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trike Rate]" caption="Sum of Strike Rate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Max of Strike Rate]" caption="Max of Strike Rate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Opposition]" caption="Count of Opposition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6s]" caption="Sum of 6s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4s]" caption="Sum of 4s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Wickets]" caption="Sum of Wickets" measure="1" displayFolder="" measureGroup="Total wickets by bowler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Economy]" caption="Sum of Economy" measure="1" displayFolder="" measureGroup="Total wickets by bowle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Runs 2]" caption="Sum of Runs 2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Max of Runs]" caption="Max of Runs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aidens]" caption="Sum of Maidens" measure="1" displayFolder="" measureGroup="Most maidain wicket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9">
    <dimension name="Best bowling spell" uniqueName="[Best bowling spell]" caption="Best bowling spell"/>
    <dimension name="Bowler inn stats" uniqueName="[Bowler inn stats]" caption="Bowler inn stats"/>
    <dimension name="Match win data" uniqueName="[Match win data]" caption="Match win data"/>
    <dimension measure="1" name="Measures" uniqueName="[Measures]" caption="Measures"/>
    <dimension name="Most maidain wickets" uniqueName="[Most maidain wickets]" caption="Most maidain wickets"/>
    <dimension name="Players individual score" uniqueName="[Players individual score]" caption="Players individual score"/>
    <dimension name="Players score summary" uniqueName="[Players score summary]" caption="Players score summary"/>
    <dimension name="Team players" uniqueName="[Team players]" caption="Team players"/>
    <dimension name="Total wickets by bowler" uniqueName="[Total wickets by bowler]" caption="Total wickets by bowler"/>
  </dimensions>
  <measureGroups count="8">
    <measureGroup name="Best bowling spell" caption="Best bowling spell"/>
    <measureGroup name="Bowler inn stats" caption="Bowler inn stats"/>
    <measureGroup name="Match win data" caption="Match win data"/>
    <measureGroup name="Most maidain wickets" caption="Most maidain wickets"/>
    <measureGroup name="Players individual score" caption="Players individual score"/>
    <measureGroup name="Players score summary" caption="Players score summary"/>
    <measureGroup name="Team players" caption="Team players"/>
    <measureGroup name="Total wickets by bowler" caption="Total wickets by bowler"/>
  </measureGroups>
  <maps count="23">
    <map measureGroup="0" dimension="0"/>
    <map measureGroup="0" dimension="2"/>
    <map measureGroup="0" dimension="7"/>
    <map measureGroup="0" dimension="8"/>
    <map measureGroup="1" dimension="1"/>
    <map measureGroup="1" dimension="2"/>
    <map measureGroup="1" dimension="7"/>
    <map measureGroup="1" dimension="8"/>
    <map measureGroup="2" dimension="2"/>
    <map measureGroup="3" dimension="2"/>
    <map measureGroup="3" dimension="4"/>
    <map measureGroup="3" dimension="7"/>
    <map measureGroup="3" dimension="8"/>
    <map measureGroup="4" dimension="2"/>
    <map measureGroup="4" dimension="5"/>
    <map measureGroup="4" dimension="6"/>
    <map measureGroup="4" dimension="7"/>
    <map measureGroup="5" dimension="6"/>
    <map measureGroup="6" dimension="2"/>
    <map measureGroup="6" dimension="7"/>
    <map measureGroup="7" dimension="2"/>
    <map measureGroup="7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ENTER SOFTWARE" refreshedDate="45727.403665509257" backgroundQuery="1" createdVersion="8" refreshedVersion="8" minRefreshableVersion="3" recordCount="0" supportSubquery="1" supportAdvancedDrill="1" xr:uid="{473728D9-0C7C-4D5A-B6D6-A1F63975D40B}">
  <cacheSource type="external" connectionId="2"/>
  <cacheFields count="2">
    <cacheField name="[Most maidain wickets].[Players].[Players]" caption="Players" numFmtId="0" hierarchy="23" level="1">
      <sharedItems count="5">
        <s v="Axar Patel"/>
        <s v="Kagiso Rabada"/>
        <s v="Kyle Jamieson"/>
        <s v="Michael Bracewell"/>
        <s v="Mitchell Santner"/>
      </sharedItems>
    </cacheField>
    <cacheField name="[Measures].[Sum of Maidens]" caption="Sum of Maidens" numFmtId="0" hierarchy="77" level="32767"/>
  </cacheFields>
  <cacheHierarchies count="78">
    <cacheHierarchy uniqueName="[Best bowling spell].[POS]" caption="POS" attribute="1" defaultMemberUniqueName="[Best bowling spell].[POS].[All]" allUniqueName="[Best bowling spell].[POS].[All]" dimensionUniqueName="[Best bowling spell]" displayFolder="" count="0" memberValueDatatype="20" unbalanced="0"/>
    <cacheHierarchy uniqueName="[Best bowling spell].[player]" caption="player" attribute="1" defaultMemberUniqueName="[Best bowling spell].[player].[All]" allUniqueName="[Best bowling spell].[player].[All]" dimensionUniqueName="[Best bowling spell]" displayFolder="" count="0" memberValueDatatype="130" unbalanced="0"/>
    <cacheHierarchy uniqueName="[Best bowling spell].[Wickets]" caption="Wickets" attribute="1" defaultMemberUniqueName="[Best bowling spell].[Wickets].[All]" allUniqueName="[Best bowling spell].[Wickets].[All]" dimensionUniqueName="[Best bowling spell]" displayFolder="" count="0" memberValueDatatype="130" unbalanced="0"/>
    <cacheHierarchy uniqueName="[Best bowling spell].[Overs]" caption="Overs" attribute="1" defaultMemberUniqueName="[Best bowling spell].[Overs].[All]" allUniqueName="[Best bowling spell].[Overs].[All]" dimensionUniqueName="[Best bowling spell]" displayFolder="" count="0" memberValueDatatype="5" unbalanced="0"/>
    <cacheHierarchy uniqueName="[Best bowling spell].[Economy]" caption="Economy" attribute="1" defaultMemberUniqueName="[Best bowling spell].[Economy].[All]" allUniqueName="[Best bowling spell].[Economy].[All]" dimensionUniqueName="[Best bowling spell]" displayFolder="" count="0" memberValueDatatype="5" unbalanced="0"/>
    <cacheHierarchy uniqueName="[Best bowling spell].[Opposition]" caption="Opposition" attribute="1" defaultMemberUniqueName="[Best bowling spell].[Opposition].[All]" allUniqueName="[Best bowling spell].[Opposition].[All]" dimensionUniqueName="[Best bowling spell]" displayFolder="" count="0" memberValueDatatype="130" unbalanced="0"/>
    <cacheHierarchy uniqueName="[Best bowling spell].[Runs]" caption="Runs" attribute="1" defaultMemberUniqueName="[Best bowling spell].[Runs].[All]" allUniqueName="[Best bowling spell].[Runs].[All]" dimensionUniqueName="[Best bowling spell]" displayFolder="" count="0" memberValueDatatype="20" unbalanced="0"/>
    <cacheHierarchy uniqueName="[Best bowling spell].[Maidens]" caption="Maidens" attribute="1" defaultMemberUniqueName="[Best bowling spell].[Maidens].[All]" allUniqueName="[Best bowling spell].[Maidens].[All]" dimensionUniqueName="[Best bowling spell]" displayFolder="" count="0" memberValueDatatype="20" unbalanced="0"/>
    <cacheHierarchy uniqueName="[Bowler inn stats].[Players]" caption="Players" attribute="1" defaultMemberUniqueName="[Bowler inn stats].[Players].[All]" allUniqueName="[Bowler inn stats].[Players].[All]" dimensionUniqueName="[Bowler inn stats]" displayFolder="" count="0" memberValueDatatype="130" unbalanced="0"/>
    <cacheHierarchy uniqueName="[Bowler inn stats].[Country]" caption="Country" attribute="1" defaultMemberUniqueName="[Bowler inn stats].[Country].[All]" allUniqueName="[Bowler inn stats].[Country].[All]" dimensionUniqueName="[Bowler inn stats]" displayFolder="" count="0" memberValueDatatype="130" unbalanced="0"/>
    <cacheHierarchy uniqueName="[Bowler inn stats].[Matches]" caption="Matches" attribute="1" defaultMemberUniqueName="[Bowler inn stats].[Matches].[All]" allUniqueName="[Bowler inn stats].[Matches].[All]" dimensionUniqueName="[Bowler inn stats]" displayFolder="" count="0" memberValueDatatype="20" unbalanced="0"/>
    <cacheHierarchy uniqueName="[Bowler inn stats].[Innings]" caption="Innings" attribute="1" defaultMemberUniqueName="[Bowler inn stats].[Innings].[All]" allUniqueName="[Bowler inn stats].[Innings].[All]" dimensionUniqueName="[Bowler inn stats]" displayFolder="" count="0" memberValueDatatype="20" unbalanced="0"/>
    <cacheHierarchy uniqueName="[Bowler inn stats].[Bat Avg]" caption="Bat Avg" attribute="1" defaultMemberUniqueName="[Bowler inn stats].[Bat Avg].[All]" allUniqueName="[Bowler inn stats].[Bat Avg].[All]" dimensionUniqueName="[Bowler inn stats]" displayFolder="" count="0" memberValueDatatype="5" unbalanced="0"/>
    <cacheHierarchy uniqueName="[Bowler inn stats].[Runs]" caption="Runs" attribute="1" defaultMemberUniqueName="[Bowler inn stats].[Runs].[All]" allUniqueName="[Bowler inn stats].[Runs].[All]" dimensionUniqueName="[Bowler inn stats]" displayFolder="" count="0" memberValueDatatype="20" unbalanced="0"/>
    <cacheHierarchy uniqueName="[Bowler inn stats].[Not Outs]" caption="Not Outs" attribute="1" defaultMemberUniqueName="[Bowler inn stats].[Not Outs].[All]" allUniqueName="[Bowler inn stats].[Not Outs].[All]" dimensionUniqueName="[Bowler inn stats]" displayFolder="" count="0" memberValueDatatype="20" unbalanced="0"/>
    <cacheHierarchy uniqueName="[Bowler inn stats].[Highest Score]" caption="Highest Score" attribute="1" defaultMemberUniqueName="[Bowler inn stats].[Highest Score].[All]" allUniqueName="[Bowler inn stats].[Highest Score].[All]" dimensionUniqueName="[Bowler inn stats]" displayFolder="" count="0" memberValueDatatype="130" unbalanced="0"/>
    <cacheHierarchy uniqueName="[Bowler inn stats].[S.R]" caption="S.R" attribute="1" defaultMemberUniqueName="[Bowler inn stats].[S.R].[All]" allUniqueName="[Bowler inn stats].[S.R].[All]" dimensionUniqueName="[Bowler inn stats]" displayFolder="" count="0" memberValueDatatype="5" unbalanced="0"/>
    <cacheHierarchy uniqueName="[Bowler inn stats].[Ball Faced]" caption="Ball Faced" attribute="1" defaultMemberUniqueName="[Bowler inn stats].[Ball Faced].[All]" allUniqueName="[Bowler inn stats].[Ball Faced].[All]" dimensionUniqueName="[Bowler inn stats]" displayFolder="" count="0" memberValueDatatype="20" unbalanced="0"/>
    <cacheHierarchy uniqueName="[Match win data].[Team]" caption="Team" attribute="1" defaultMemberUniqueName="[Match win data].[Team].[All]" allUniqueName="[Match win data].[Team].[All]" dimensionUniqueName="[Match win data]" displayFolder="" count="0" memberValueDatatype="130" unbalanced="0"/>
    <cacheHierarchy uniqueName="[Match win data].[Win %]" caption="Win %" attribute="1" defaultMemberUniqueName="[Match win data].[Win %].[All]" allUniqueName="[Match win data].[Win %].[All]" dimensionUniqueName="[Match win data]" displayFolder="" count="0" memberValueDatatype="5" unbalanced="0"/>
    <cacheHierarchy uniqueName="[Match win data].[Matches]" caption="Matches" attribute="1" defaultMemberUniqueName="[Match win data].[Matches].[All]" allUniqueName="[Match win data].[Matches].[All]" dimensionUniqueName="[Match win data]" displayFolder="" count="0" memberValueDatatype="20" unbalanced="0"/>
    <cacheHierarchy uniqueName="[Match win data].[Wins]" caption="Wins" attribute="1" defaultMemberUniqueName="[Match win data].[Wins].[All]" allUniqueName="[Match win data].[Wins].[All]" dimensionUniqueName="[Match win data]" displayFolder="" count="0" memberValueDatatype="20" unbalanced="0"/>
    <cacheHierarchy uniqueName="[Match win data].[Lost]" caption="Lost" attribute="1" defaultMemberUniqueName="[Match win data].[Lost].[All]" allUniqueName="[Match win data].[Lost].[All]" dimensionUniqueName="[Match win data]" displayFolder="" count="0" memberValueDatatype="20" unbalanced="0"/>
    <cacheHierarchy uniqueName="[Most maidain wickets].[Players]" caption="Players" attribute="1" defaultMemberUniqueName="[Most maidain wickets].[Players].[All]" allUniqueName="[Most maidain wickets].[Players].[All]" dimensionUniqueName="[Most maidain wickets]" displayFolder="" count="2" memberValueDatatype="130" unbalanced="0">
      <fieldsUsage count="2">
        <fieldUsage x="-1"/>
        <fieldUsage x="0"/>
      </fieldsUsage>
    </cacheHierarchy>
    <cacheHierarchy uniqueName="[Most maidain wickets].[Matches]" caption="Matches" attribute="1" defaultMemberUniqueName="[Most maidain wickets].[Matches].[All]" allUniqueName="[Most maidain wickets].[Matches].[All]" dimensionUniqueName="[Most maidain wickets]" displayFolder="" count="0" memberValueDatatype="20" unbalanced="0"/>
    <cacheHierarchy uniqueName="[Most maidain wickets].[Overs]" caption="Overs" attribute="1" defaultMemberUniqueName="[Most maidain wickets].[Overs].[All]" allUniqueName="[Most maidain wickets].[Overs].[All]" dimensionUniqueName="[Most maidain wickets]" displayFolder="" count="0" memberValueDatatype="5" unbalanced="0"/>
    <cacheHierarchy uniqueName="[Most maidain wickets].[Runs]" caption="Runs" attribute="1" defaultMemberUniqueName="[Most maidain wickets].[Runs].[All]" allUniqueName="[Most maidain wickets].[Runs].[All]" dimensionUniqueName="[Most maidain wickets]" displayFolder="" count="0" memberValueDatatype="20" unbalanced="0"/>
    <cacheHierarchy uniqueName="[Most maidain wickets].[Maidens]" caption="Maidens" attribute="1" defaultMemberUniqueName="[Most maidain wickets].[Maidens].[All]" allUniqueName="[Most maidain wickets].[Maidens].[All]" dimensionUniqueName="[Most maidain wickets]" displayFolder="" count="0" memberValueDatatype="20" unbalanced="0"/>
    <cacheHierarchy uniqueName="[Players individual score].[Player]" caption="Player" attribute="1" defaultMemberUniqueName="[Players individual score].[Player].[All]" allUniqueName="[Players individual score].[Player].[All]" dimensionUniqueName="[Players individual score]" displayFolder="" count="0" memberValueDatatype="130" unbalanced="0"/>
    <cacheHierarchy uniqueName="[Players individual score].[Runs]" caption="Runs" attribute="1" defaultMemberUniqueName="[Players individual score].[Runs].[All]" allUniqueName="[Players individual score].[Runs].[All]" dimensionUniqueName="[Players individual score]" displayFolder="" count="0" memberValueDatatype="20" unbalanced="0"/>
    <cacheHierarchy uniqueName="[Players individual score].[Balls]" caption="Balls" attribute="1" defaultMemberUniqueName="[Players individual score].[Balls].[All]" allUniqueName="[Players individual score].[Balls].[All]" dimensionUniqueName="[Players individual score]" displayFolder="" count="0" memberValueDatatype="20" unbalanced="0"/>
    <cacheHierarchy uniqueName="[Players individual score].[4s]" caption="4s" attribute="1" defaultMemberUniqueName="[Players individual score].[4s].[All]" allUniqueName="[Players individual score].[4s].[All]" dimensionUniqueName="[Players individual score]" displayFolder="" count="0" memberValueDatatype="20" unbalanced="0"/>
    <cacheHierarchy uniqueName="[Players individual score].[6s]" caption="6s" attribute="1" defaultMemberUniqueName="[Players individual score].[6s].[All]" allUniqueName="[Players individual score].[6s].[All]" dimensionUniqueName="[Players individual score]" displayFolder="" count="0" memberValueDatatype="20" unbalanced="0"/>
    <cacheHierarchy uniqueName="[Players individual score].[Strike Rate]" caption="Strike Rate" attribute="1" defaultMemberUniqueName="[Players individual score].[Strike Rate].[All]" allUniqueName="[Players individual score].[Strike Rate].[All]" dimensionUniqueName="[Players individual score]" displayFolder="" count="0" memberValueDatatype="5" unbalanced="0"/>
    <cacheHierarchy uniqueName="[Players individual score].[Opposition]" caption="Opposition" attribute="1" defaultMemberUniqueName="[Players individual score].[Opposition].[All]" allUniqueName="[Players individual score].[Opposition].[All]" dimensionUniqueName="[Players individual score]" displayFolder="" count="0" memberValueDatatype="130" unbalanced="0"/>
    <cacheHierarchy uniqueName="[Players individual score].[Out/ Not Out]" caption="Out/ Not Out" attribute="1" defaultMemberUniqueName="[Players individual score].[Out/ Not Out].[All]" allUniqueName="[Players individual score].[Out/ Not Out].[All]" dimensionUniqueName="[Players individual score]" displayFolder="" count="0" memberValueDatatype="130" unbalanced="0"/>
    <cacheHierarchy uniqueName="[Players score summary].[Players]" caption="Players" attribute="1" defaultMemberUniqueName="[Players score summary].[Players].[All]" allUniqueName="[Players score summary].[Players].[All]" dimensionUniqueName="[Players score summary]" displayFolder="" count="0" memberValueDatatype="130" unbalanced="0"/>
    <cacheHierarchy uniqueName="[Players score summary].[Country]" caption="Country" attribute="1" defaultMemberUniqueName="[Players score summary].[Country].[All]" allUniqueName="[Players score summary].[Country].[All]" dimensionUniqueName="[Players score summary]" displayFolder="" count="0" memberValueDatatype="130" unbalanced="0"/>
    <cacheHierarchy uniqueName="[Players score summary].[Matches]" caption="Matches" attribute="1" defaultMemberUniqueName="[Players score summary].[Matches].[All]" allUniqueName="[Players score summary].[Matches].[All]" dimensionUniqueName="[Players score summary]" displayFolder="" count="0" memberValueDatatype="20" unbalanced="0"/>
    <cacheHierarchy uniqueName="[Players score summary].[Innings]" caption="Innings" attribute="1" defaultMemberUniqueName="[Players score summary].[Innings].[All]" allUniqueName="[Players score summary].[Innings].[All]" dimensionUniqueName="[Players score summary]" displayFolder="" count="0" memberValueDatatype="20" unbalanced="0"/>
    <cacheHierarchy uniqueName="[Players score summary].[Bat Avg]" caption="Bat Avg" attribute="1" defaultMemberUniqueName="[Players score summary].[Bat Avg].[All]" allUniqueName="[Players score summary].[Bat Avg].[All]" dimensionUniqueName="[Players score summary]" displayFolder="" count="0" memberValueDatatype="5" unbalanced="0"/>
    <cacheHierarchy uniqueName="[Players score summary].[Runs]" caption="Runs" attribute="1" defaultMemberUniqueName="[Players score summary].[Runs].[All]" allUniqueName="[Players score summary].[Runs].[All]" dimensionUniqueName="[Players score summary]" displayFolder="" count="0" memberValueDatatype="20" unbalanced="0"/>
    <cacheHierarchy uniqueName="[Players score summary].[Not Outs]" caption="Not Outs" attribute="1" defaultMemberUniqueName="[Players score summary].[Not Outs].[All]" allUniqueName="[Players score summary].[Not Outs].[All]" dimensionUniqueName="[Players score summary]" displayFolder="" count="0" memberValueDatatype="20" unbalanced="0"/>
    <cacheHierarchy uniqueName="[Players score summary].[Highest Score]" caption="Highest Score" attribute="1" defaultMemberUniqueName="[Players score summary].[Highest Score].[All]" allUniqueName="[Players score summary].[Highest Score].[All]" dimensionUniqueName="[Players score summary]" displayFolder="" count="0" memberValueDatatype="130" unbalanced="0"/>
    <cacheHierarchy uniqueName="[Players score summary].[S.R]" caption="S.R" attribute="1" defaultMemberUniqueName="[Players score summary].[S.R].[All]" allUniqueName="[Players score summary].[S.R].[All]" dimensionUniqueName="[Players score summary]" displayFolder="" count="0" memberValueDatatype="5" unbalanced="0"/>
    <cacheHierarchy uniqueName="[Players score summary].[Ball Faced]" caption="Ball Faced" attribute="1" defaultMemberUniqueName="[Players score summary].[Ball Faced].[All]" allUniqueName="[Players score summary].[Ball Faced].[All]" dimensionUniqueName="[Players score summary]" displayFolder="" count="0" memberValueDatatype="20" unbalanced="0"/>
    <cacheHierarchy uniqueName="[Team players].[Flag]" caption="Flag" attribute="1" defaultMemberUniqueName="[Team players].[Flag].[All]" allUniqueName="[Team players].[Flag].[All]" dimensionUniqueName="[Team players]" displayFolder="" count="0" memberValueDatatype="130" unbalanced="0"/>
    <cacheHierarchy uniqueName="[Team players].[Team]" caption="Team" attribute="1" defaultMemberUniqueName="[Team players].[Team].[All]" allUniqueName="[Team players].[Team].[All]" dimensionUniqueName="[Team players]" displayFolder="" count="0" memberValueDatatype="130" unbalanced="0"/>
    <cacheHierarchy uniqueName="[Team players].[Player]" caption="Player" attribute="1" defaultMemberUniqueName="[Team players].[Player].[All]" allUniqueName="[Team players].[Player].[All]" dimensionUniqueName="[Team players]" displayFolder="" count="0" memberValueDatatype="130" unbalanced="0"/>
    <cacheHierarchy uniqueName="[Total wickets by bowler].[Player]" caption="Player" attribute="1" defaultMemberUniqueName="[Total wickets by bowler].[Player].[All]" allUniqueName="[Total wickets by bowler].[Player].[All]" dimensionUniqueName="[Total wickets by bowler]" displayFolder="" count="0" memberValueDatatype="130" unbalanced="0"/>
    <cacheHierarchy uniqueName="[Total wickets by bowler].[Matches]" caption="Matches" attribute="1" defaultMemberUniqueName="[Total wickets by bowler].[Matches].[All]" allUniqueName="[Total wickets by bowler].[Matches].[All]" dimensionUniqueName="[Total wickets by bowler]" displayFolder="" count="0" memberValueDatatype="20" unbalanced="0"/>
    <cacheHierarchy uniqueName="[Total wickets by bowler].[Overs]" caption="Overs" attribute="1" defaultMemberUniqueName="[Total wickets by bowler].[Overs].[All]" allUniqueName="[Total wickets by bowler].[Overs].[All]" dimensionUniqueName="[Total wickets by bowler]" displayFolder="" count="0" memberValueDatatype="5" unbalanced="0"/>
    <cacheHierarchy uniqueName="[Total wickets by bowler].[Wickets]" caption="Wickets" attribute="1" defaultMemberUniqueName="[Total wickets by bowler].[Wickets].[All]" allUniqueName="[Total wickets by bowler].[Wickets].[All]" dimensionUniqueName="[Total wickets by bowler]" displayFolder="" count="0" memberValueDatatype="20" unbalanced="0"/>
    <cacheHierarchy uniqueName="[Total wickets by bowler].[Runs]" caption="Runs" attribute="1" defaultMemberUniqueName="[Total wickets by bowler].[Runs].[All]" allUniqueName="[Total wickets by bowler].[Runs].[All]" dimensionUniqueName="[Total wickets by bowler]" displayFolder="" count="0" memberValueDatatype="20" unbalanced="0"/>
    <cacheHierarchy uniqueName="[Total wickets by bowler].[Economy]" caption="Economy" attribute="1" defaultMemberUniqueName="[Total wickets by bowler].[Economy].[All]" allUniqueName="[Total wickets by bowler].[Economy].[All]" dimensionUniqueName="[Total wickets by bowler]" displayFolder="" count="0" memberValueDatatype="5" unbalanced="0"/>
    <cacheHierarchy uniqueName="[Measures].[__XL_Count Range]" caption="__XL_Count Range" measure="1" displayFolder="" measureGroup="Bowler inn stats" count="0" hidden="1"/>
    <cacheHierarchy uniqueName="[Measures].[__XL_Count Range 1]" caption="__XL_Count Range 1" measure="1" displayFolder="" measureGroup="Players individual score" count="0" hidden="1"/>
    <cacheHierarchy uniqueName="[Measures].[__XL_Count Table2]" caption="__XL_Count Table2" measure="1" displayFolder="" measureGroup="Players score summary" count="0" hidden="1"/>
    <cacheHierarchy uniqueName="[Measures].[__XL_Count Table3]" caption="__XL_Count Table3" measure="1" displayFolder="" measureGroup="Team players" count="0" hidden="1"/>
    <cacheHierarchy uniqueName="[Measures].[__XL_Count Table5]" caption="__XL_Count Table5" measure="1" displayFolder="" measureGroup="Match win data" count="0" hidden="1"/>
    <cacheHierarchy uniqueName="[Measures].[__XL_Count Table8]" caption="__XL_Count Table8" measure="1" displayFolder="" measureGroup="Total wickets by bowler" count="0" hidden="1"/>
    <cacheHierarchy uniqueName="[Measures].[__XL_Count Table10]" caption="__XL_Count Table10" measure="1" displayFolder="" measureGroup="Best bowling spell" count="0" hidden="1"/>
    <cacheHierarchy uniqueName="[Measures].[__XL_Count Table11]" caption="__XL_Count Table11" measure="1" displayFolder="" measureGroup="Most maidain wickets" count="0" hidden="1"/>
    <cacheHierarchy uniqueName="[Measures].[__No measures defined]" caption="__No measures defined" measure="1" displayFolder="" count="0" hidden="1"/>
    <cacheHierarchy uniqueName="[Measures].[Sum of Runs]" caption="Sum of Runs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S.R]" caption="Sum of S.R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Ball Faced]" caption="Sum of Ball Faced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Bat Avg]" caption="Sum of Bat Avg" measure="1" displayFolder="" measureGroup="Bowler inn stat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trike Rate]" caption="Sum of Strike Rate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Max of Strike Rate]" caption="Max of Strike Rate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Opposition]" caption="Count of Opposition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6s]" caption="Sum of 6s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4s]" caption="Sum of 4s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Wickets]" caption="Sum of Wickets" measure="1" displayFolder="" measureGroup="Total wickets by bowler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Economy]" caption="Sum of Economy" measure="1" displayFolder="" measureGroup="Total wickets by bowler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Runs 2]" caption="Sum of Runs 2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Max of Runs]" caption="Max of Runs" measure="1" displayFolder="" measureGroup="Players individual scor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aidens]" caption="Sum of Maidens" measure="1" displayFolder="" measureGroup="Most maidain wicke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9">
    <dimension name="Best bowling spell" uniqueName="[Best bowling spell]" caption="Best bowling spell"/>
    <dimension name="Bowler inn stats" uniqueName="[Bowler inn stats]" caption="Bowler inn stats"/>
    <dimension name="Match win data" uniqueName="[Match win data]" caption="Match win data"/>
    <dimension measure="1" name="Measures" uniqueName="[Measures]" caption="Measures"/>
    <dimension name="Most maidain wickets" uniqueName="[Most maidain wickets]" caption="Most maidain wickets"/>
    <dimension name="Players individual score" uniqueName="[Players individual score]" caption="Players individual score"/>
    <dimension name="Players score summary" uniqueName="[Players score summary]" caption="Players score summary"/>
    <dimension name="Team players" uniqueName="[Team players]" caption="Team players"/>
    <dimension name="Total wickets by bowler" uniqueName="[Total wickets by bowler]" caption="Total wickets by bowler"/>
  </dimensions>
  <measureGroups count="8">
    <measureGroup name="Best bowling spell" caption="Best bowling spell"/>
    <measureGroup name="Bowler inn stats" caption="Bowler inn stats"/>
    <measureGroup name="Match win data" caption="Match win data"/>
    <measureGroup name="Most maidain wickets" caption="Most maidain wickets"/>
    <measureGroup name="Players individual score" caption="Players individual score"/>
    <measureGroup name="Players score summary" caption="Players score summary"/>
    <measureGroup name="Team players" caption="Team players"/>
    <measureGroup name="Total wickets by bowler" caption="Total wickets by bowler"/>
  </measureGroups>
  <maps count="23">
    <map measureGroup="0" dimension="0"/>
    <map measureGroup="0" dimension="2"/>
    <map measureGroup="0" dimension="7"/>
    <map measureGroup="0" dimension="8"/>
    <map measureGroup="1" dimension="1"/>
    <map measureGroup="1" dimension="2"/>
    <map measureGroup="1" dimension="7"/>
    <map measureGroup="1" dimension="8"/>
    <map measureGroup="2" dimension="2"/>
    <map measureGroup="3" dimension="2"/>
    <map measureGroup="3" dimension="4"/>
    <map measureGroup="3" dimension="7"/>
    <map measureGroup="3" dimension="8"/>
    <map measureGroup="4" dimension="2"/>
    <map measureGroup="4" dimension="5"/>
    <map measureGroup="4" dimension="6"/>
    <map measureGroup="4" dimension="7"/>
    <map measureGroup="5" dimension="6"/>
    <map measureGroup="6" dimension="2"/>
    <map measureGroup="6" dimension="7"/>
    <map measureGroup="7" dimension="2"/>
    <map measureGroup="7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9769F6-9DC1-4ABD-BDE4-A49CE8F1FAB8}" name="PivotTable10" cacheId="40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Players">
  <location ref="O28:P34" firstHeaderRow="1" firstDataRow="1" firstDataCol="1"/>
  <pivotFields count="2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2"/>
    </i>
    <i>
      <x v="3"/>
    </i>
    <i>
      <x/>
    </i>
    <i>
      <x v="1"/>
    </i>
    <i>
      <x v="4"/>
    </i>
    <i t="grand">
      <x/>
    </i>
  </rowItems>
  <colItems count="1">
    <i/>
  </colItems>
  <dataFields count="1">
    <dataField name="Sum of Runs" fld="1" baseField="0" baseItem="0"/>
  </dataField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4" iMeasureHier="64">
      <autoFilter ref="A1">
        <filterColumn colId="0">
          <top10 val="5" filterVal="5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yers scores!$A$1:$J$127">
        <x15:activeTabTopLevelEntity name="[Bowler inn sta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F4685B-E6B5-404E-9FEA-8470DE0C2B14}" name="PivotTable8" cacheId="404" applyNumberFormats="0" applyBorderFormats="0" applyFontFormats="0" applyPatternFormats="0" applyAlignmentFormats="0" applyWidthHeightFormats="1" dataCaption="Values" tag="9b3a8ac2-d27a-4435-88a2-899f2ad35e72" updatedVersion="8" minRefreshableVersion="3" useAutoFormatting="1" itemPrintTitles="1" createdVersion="8" indent="0" outline="1" outlineData="1" multipleFieldFilters="0" rowHeaderCaption="Players">
  <location ref="P3:Q9" firstHeaderRow="1" firstDataRow="1" firstDataCol="1"/>
  <pivotFields count="2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3"/>
    </i>
    <i>
      <x v="2"/>
    </i>
    <i>
      <x v="4"/>
    </i>
    <i>
      <x/>
    </i>
    <i>
      <x v="1"/>
    </i>
    <i t="grand">
      <x/>
    </i>
  </rowItems>
  <colItems count="1">
    <i/>
  </colItems>
  <dataFields count="1">
    <dataField name="Bating Average" fld="1" baseField="0" baseItem="3"/>
  </dataField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Bating Averag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67">
      <autoFilter ref="A1">
        <filterColumn colId="0">
          <top10 val="5" filterVal="5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yers scores!$A$1:$J$127">
        <x15:activeTabTopLevelEntity name="[Bowler inn sta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F0008-C75E-443C-9AD0-3830B590C8D3}" name="PivotTable5" cacheId="4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layer">
  <location ref="J10:K16" firstHeaderRow="1" firstDataRow="1" firstDataCol="1"/>
  <pivotFields count="2">
    <pivotField dataField="1" subtotalTop="0" showAll="0" defaultSubtotal="0"/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6">
    <i>
      <x/>
    </i>
    <i>
      <x v="3"/>
    </i>
    <i>
      <x v="1"/>
    </i>
    <i>
      <x v="4"/>
    </i>
    <i>
      <x v="2"/>
    </i>
    <i t="grand">
      <x/>
    </i>
  </rowItems>
  <colItems count="1">
    <i/>
  </colItems>
  <dataFields count="1">
    <dataField name="Total 4s" fld="0" baseField="1" baseItem="0"/>
  </dataField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4s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" iMeasureHier="72">
      <autoFilter ref="A1">
        <filterColumn colId="0">
          <top10 val="5" filterVal="5"/>
        </filterColumn>
      </autoFilter>
    </filter>
  </filter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yers_individual scores!$A$1:$H$213">
        <x15:activeTabTopLevelEntity name="[Players individual sco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42CC0-803C-4D83-B0A1-F6F173BCB64D}" name="PivotTable4" cacheId="410" applyNumberFormats="0" applyBorderFormats="0" applyFontFormats="0" applyPatternFormats="0" applyAlignmentFormats="0" applyWidthHeightFormats="1" dataCaption="Values" tag="429cda0a-9d9a-4650-a4f2-577f925b5c95" updatedVersion="8" minRefreshableVersion="3" useAutoFormatting="1" itemPrintTitles="1" createdVersion="8" indent="0" outline="1" outlineData="1" multipleFieldFilters="0" rowHeaderCaption="Player">
  <location ref="J2:K8" firstHeaderRow="1" firstDataRow="1" firstDataCol="1"/>
  <pivotFields count="2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/>
    </i>
    <i>
      <x v="4"/>
    </i>
    <i>
      <x v="1"/>
    </i>
    <i>
      <x v="2"/>
    </i>
    <i>
      <x v="3"/>
    </i>
    <i t="grand">
      <x/>
    </i>
  </rowItems>
  <colItems count="1">
    <i/>
  </colItems>
  <dataFields count="1">
    <dataField name="Total 6s" fld="1" baseField="0" baseItem="0"/>
  </dataField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6s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71">
      <autoFilter ref="A1">
        <filterColumn colId="0">
          <top10 val="5" filterVal="5"/>
        </filterColumn>
      </autoFilter>
    </filter>
  </filter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yers_individual scores!$A$1:$H$213">
        <x15:activeTabTopLevelEntity name="[Players individual sco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D15C5F-FC0D-4D31-B975-EF06A272BD64}" name="PivotTable3" cacheId="413" applyNumberFormats="0" applyBorderFormats="0" applyFontFormats="0" applyPatternFormats="0" applyAlignmentFormats="0" applyWidthHeightFormats="1" dataCaption="Values" tag="920e41f7-e1ca-4d19-a448-7ef587742fe3" updatedVersion="8" minRefreshableVersion="3" useAutoFormatting="1" subtotalHiddenItems="1" itemPrintTitles="1" createdVersion="8" indent="0" outline="1" outlineData="1" multipleFieldFilters="0" rowHeaderCaption="Player">
  <location ref="D2:E8" firstHeaderRow="1" firstDataRow="1" firstDataCol="1"/>
  <pivotFields count="2">
    <pivotField axis="axisRow"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Highest S.R." fld="1" subtotal="max" baseField="0" baseItem="0"/>
  </dataField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Highest S.R.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69">
      <autoFilter ref="A1">
        <filterColumn colId="0">
          <top10 val="5" filterVal="5"/>
        </filterColumn>
      </autoFilter>
    </filter>
  </filter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yers_individual scores!$A$1:$H$213">
        <x15:activeTabTopLevelEntity name="[Players individual sco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75CCB3-D981-48FE-A1F8-074EEF0498D2}" name="PivotTable6" cacheId="416" applyNumberFormats="0" applyBorderFormats="0" applyFontFormats="0" applyPatternFormats="0" applyAlignmentFormats="0" applyWidthHeightFormats="1" dataCaption="Values" tag="2bd9afd9-3e8b-4163-8792-5cd4a35f810a" updatedVersion="8" minRefreshableVersion="3" useAutoFormatting="1" subtotalHiddenItems="1" itemPrintTitles="1" createdVersion="8" indent="0" outline="1" outlineData="1" multipleFieldFilters="0" rowHeaderCaption="Player">
  <location ref="G2:H8" firstHeaderRow="1" firstDataRow="1" firstDataCol="1"/>
  <pivotFields count="2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1"/>
    </i>
    <i>
      <x/>
    </i>
    <i>
      <x v="3"/>
    </i>
    <i>
      <x v="2"/>
    </i>
    <i>
      <x v="4"/>
    </i>
    <i t="grand">
      <x/>
    </i>
  </rowItems>
  <colItems count="1">
    <i/>
  </colItems>
  <dataFields count="1">
    <dataField name="Highest Score" fld="1" subtotal="max" baseField="0" baseItem="1"/>
  </dataField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Highest S.R."/>
    <pivotHierarchy dragToData="1"/>
    <pivotHierarchy dragToData="1"/>
    <pivotHierarchy dragToData="1"/>
    <pivotHierarchy dragToData="1"/>
    <pivotHierarchy dragToData="1"/>
    <pivotHierarchy dragToData="1"/>
    <pivotHierarchy dragToData="1" caption="Highest Score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76">
      <autoFilter ref="A1">
        <filterColumn colId="0">
          <top10 val="5" filterVal="5"/>
        </filterColumn>
      </autoFilter>
    </filter>
  </filter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yers_individual scores!$A$1:$H$213">
        <x15:activeTabTopLevelEntity name="[Players individual sco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F0037D-1B52-4FE8-92F7-2A91539C3D2D}" name="PivotTable2" cacheId="419" applyNumberFormats="0" applyBorderFormats="0" applyFontFormats="0" applyPatternFormats="0" applyAlignmentFormats="0" applyWidthHeightFormats="1" dataCaption="Values" tag="73fae600-49f9-4d7a-b443-68cba4a06984" updatedVersion="8" minRefreshableVersion="3" useAutoFormatting="1" itemPrintTitles="1" createdVersion="8" indent="0" outline="1" outlineData="1" multipleFieldFilters="0" rowHeaderCaption="Player">
  <location ref="A2:B8" firstHeaderRow="1" firstDataRow="1" firstDataCol="1"/>
  <pivotFields count="2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/>
    </i>
    <i>
      <x v="3"/>
    </i>
    <i>
      <x v="4"/>
    </i>
    <i>
      <x v="2"/>
    </i>
    <i>
      <x v="1"/>
    </i>
    <i t="grand">
      <x/>
    </i>
  </rowItems>
  <colItems count="1">
    <i/>
  </colItems>
  <dataFields count="1">
    <dataField name="Total Wickets" fld="1" baseField="0" baseItem="0"/>
  </dataField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Wickets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73">
      <autoFilter ref="A1">
        <filterColumn colId="0">
          <top10 val="5" filterVal="5"/>
        </filterColumn>
      </autoFilter>
    </filter>
  </filters>
  <rowHierarchiesUsage count="1">
    <rowHierarchyUsage hierarchyUsage="4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hampion trophy analysis (version 1).xlsb.xlsx!Table8">
        <x15:activeTabTopLevelEntity name="[Total wickets by bowl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B2B04C-C730-4A46-9E97-963AE4B3DD70}" name="PivotTable1" cacheId="422" applyNumberFormats="0" applyBorderFormats="0" applyFontFormats="0" applyPatternFormats="0" applyAlignmentFormats="0" applyWidthHeightFormats="1" dataCaption="Values" tag="d286aa74-2522-441c-8609-ad8b3f170237" updatedVersion="8" minRefreshableVersion="3" useAutoFormatting="1" itemPrintTitles="1" createdVersion="8" indent="0" outline="1" outlineData="1" multipleFieldFilters="0" rowHeaderCaption="Player">
  <location ref="A17:B23" firstHeaderRow="1" firstDataRow="1" firstDataCol="1"/>
  <pivotFields count="2"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1"/>
    </i>
    <i>
      <x v="4"/>
    </i>
    <i>
      <x v="2"/>
    </i>
    <i>
      <x/>
    </i>
    <i>
      <x v="3"/>
    </i>
    <i t="grand">
      <x/>
    </i>
  </rowItems>
  <colItems count="1">
    <i/>
  </colItems>
  <dataFields count="1">
    <dataField name=" Economy" fld="1" baseField="0" baseItem="1"/>
  </dataField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Wickets"/>
    <pivotHierarchy dragToData="1" caption=" Economy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73">
      <autoFilter ref="A1">
        <filterColumn colId="0">
          <top10 val="5" filterVal="5"/>
        </filterColumn>
      </autoFilter>
    </filter>
  </filters>
  <rowHierarchiesUsage count="1">
    <rowHierarchyUsage hierarchyUsage="4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hampion trophy analysis (version 1).xlsb.xlsx!Table8">
        <x15:activeTabTopLevelEntity name="[Total wickets by bowl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504EB9-1CBC-4E3F-8016-E4355128560F}" name="PivotTable7" cacheId="425" applyNumberFormats="0" applyBorderFormats="0" applyFontFormats="0" applyPatternFormats="0" applyAlignmentFormats="0" applyWidthHeightFormats="1" dataCaption="Values" tag="6391b0b3-e65b-49fe-aa75-9103240b84b9" updatedVersion="8" minRefreshableVersion="3" useAutoFormatting="1" itemPrintTitles="1" createdVersion="8" indent="0" outline="1" outlineData="1" multipleFieldFilters="0" rowHeaderCaption="Players">
  <location ref="J19:K25" firstHeaderRow="1" firstDataRow="1" firstDataCol="1"/>
  <pivotFields count="2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1"/>
    </i>
    <i>
      <x v="4"/>
    </i>
    <i>
      <x v="3"/>
    </i>
    <i>
      <x/>
    </i>
    <i>
      <x v="2"/>
    </i>
    <i t="grand">
      <x/>
    </i>
  </rowItems>
  <colItems count="1">
    <i/>
  </colItems>
  <dataFields count="1">
    <dataField name="Maidens Overs" fld="1" baseField="0" baseItem="1"/>
  </dataField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idens Overs"/>
  </pivotHierarchies>
  <pivotTableStyleInfo name="PivotStyleLight16" showRowHeaders="1" showColHeaders="1" showRowStripes="0" showColStripes="0" showLastColumn="1"/>
  <filters count="1">
    <filter fld="0" type="count" id="1" iMeasureHier="77">
      <autoFilter ref="A1">
        <filterColumn colId="0">
          <top10 val="5" filterVal="5"/>
        </filterColumn>
      </autoFilter>
    </filter>
  </filters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hampion trophy analysis (version 1).xlsb.xlsx!Table11">
        <x15:activeTabTopLevelEntity name="[Most maidain wicke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EB558F6-C111-4346-8ED4-433D36E90A53}" autoFormatId="16" applyNumberFormats="0" applyBorderFormats="0" applyFontFormats="0" applyPatternFormats="0" applyAlignmentFormats="0" applyWidthHeightFormats="0">
  <queryTableRefresh nextId="6">
    <queryTableFields count="5">
      <queryTableField id="1" name="Player" tableColumnId="1"/>
      <queryTableField id="2" name="Matches" tableColumnId="2"/>
      <queryTableField id="3" name="Catches" tableColumnId="3"/>
      <queryTableField id="4" name="Max_Catches" tableColumnId="4"/>
      <queryTableField id="5" name="Catch/Inning" tableColumnId="5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">
  <rv s="0">
    <v>0</v>
    <v>5</v>
    <v>India</v>
  </rv>
  <rv s="0">
    <v>1</v>
    <v>5</v>
    <v>BAN</v>
  </rv>
  <rv s="0">
    <v>2</v>
    <v>5</v>
    <v>New Zealand</v>
  </rv>
  <rv s="0">
    <v>3</v>
    <v>5</v>
    <v>PAK</v>
  </rv>
  <rv s="0">
    <v>4</v>
    <v>5</v>
    <v>AFG</v>
  </rv>
  <rv s="0">
    <v>5</v>
    <v>5</v>
    <v>ENG</v>
  </rv>
  <rv s="0">
    <v>6</v>
    <v>5</v>
    <v>AUS</v>
  </rv>
  <rv s="0">
    <v>7</v>
    <v>5</v>
    <v>SA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</richValueRel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9745B40-B15E-484F-A777-95C9AD159A17}" name="Table3" displayName="Table3" ref="A1:C121" totalsRowShown="0" headerRowDxfId="85" headerRowBorderDxfId="84" tableBorderDxfId="83" totalsRowBorderDxfId="82">
  <autoFilter ref="A1:C121" xr:uid="{39745B40-B15E-484F-A777-95C9AD159A17}"/>
  <tableColumns count="3">
    <tableColumn id="1" xr3:uid="{8E1148CD-9BA7-4F5A-9A24-3C6C637D1448}" name="Flag" dataDxfId="81"/>
    <tableColumn id="2" xr3:uid="{D095B48D-791A-49CB-A4DF-709C906E518E}" name="Team" dataDxfId="80"/>
    <tableColumn id="3" xr3:uid="{9F82E459-80CA-47F9-8F1C-9D313FF572BF}" name="Player" dataDxfId="7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3CA3DE2-5645-49A4-8A51-D3A33BEC1FBE}" name="Table6" displayName="Table6" ref="A1:B9" totalsRowShown="0" headerRowBorderDxfId="69" tableBorderDxfId="68" totalsRowBorderDxfId="67">
  <autoFilter ref="A1:B9" xr:uid="{33CA3DE2-5645-49A4-8A51-D3A33BEC1FBE}"/>
  <tableColumns count="2">
    <tableColumn id="1" xr3:uid="{B391054A-484B-44A0-A758-F98C78BB5C61}" name="Flags"/>
    <tableColumn id="2" xr3:uid="{54E299BC-4A5B-413C-AECE-A46B673B138B}" name="Teams" dataDxfId="6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20C562F-32E2-4052-8DA0-B9618FEA103A}" name="Table5" displayName="Table5" ref="A1:E9" totalsRowShown="0" headerRowDxfId="78" headerRowBorderDxfId="77" tableBorderDxfId="76" totalsRowBorderDxfId="75">
  <autoFilter ref="A1:E9" xr:uid="{820C562F-32E2-4052-8DA0-B9618FEA103A}"/>
  <tableColumns count="5">
    <tableColumn id="1" xr3:uid="{666941C7-B70A-4A8C-841B-B41C7101F9EF}" name="Team" dataDxfId="74"/>
    <tableColumn id="2" xr3:uid="{828D4953-1181-4A6A-92F8-0DA49FF2D8A3}" name="Win %" dataDxfId="73">
      <calculatedColumnFormula>D2/C2*100</calculatedColumnFormula>
    </tableColumn>
    <tableColumn id="3" xr3:uid="{0E13C223-EBDC-4402-8FA5-A3259E759A96}" name="Matches" dataDxfId="72"/>
    <tableColumn id="4" xr3:uid="{C84CAB48-3A50-48A7-B590-BACED9289CD4}" name="Wins" dataDxfId="71"/>
    <tableColumn id="5" xr3:uid="{CE290B91-7131-4CA4-9977-50A110B61995}" name="Lost" dataDxfId="7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0CC8275-928A-44CD-BEBF-8EF5F293E80E}" name="Table2" displayName="Table2" ref="A1:J127" totalsRowShown="0" headerRowDxfId="65" dataDxfId="63" headerRowBorderDxfId="64" tableBorderDxfId="62" totalsRowBorderDxfId="61">
  <autoFilter ref="A1:J127" xr:uid="{50CC8275-928A-44CD-BEBF-8EF5F293E80E}"/>
  <tableColumns count="10">
    <tableColumn id="1" xr3:uid="{B12ED04A-B8C8-454D-AF89-AEAFB887C691}" name="Players" dataDxfId="60"/>
    <tableColumn id="2" xr3:uid="{577F2F93-5E2D-4DCF-9F81-61ECF0F1D547}" name="Country" dataDxfId="59"/>
    <tableColumn id="3" xr3:uid="{F36B7B64-7FB7-47F0-B316-8A8A731671C5}" name="Matches" dataDxfId="58"/>
    <tableColumn id="4" xr3:uid="{E55C8A4E-1A35-41C8-949E-FB29BE9F12A5}" name="Innings" dataDxfId="57"/>
    <tableColumn id="5" xr3:uid="{49B1093F-0532-4CD6-9844-6B1EB97A6316}" name="Bat Avg" dataDxfId="56"/>
    <tableColumn id="6" xr3:uid="{E6009D61-27E2-4B6B-AE82-8A63A5C2DF6A}" name="Runs" dataDxfId="55"/>
    <tableColumn id="7" xr3:uid="{259F9B19-8CC0-4E4B-9442-C9D946B254A8}" name="Not Outs" dataDxfId="54"/>
    <tableColumn id="8" xr3:uid="{C8B442D5-6F54-477B-ABF7-0E49E4CEB23A}" name="Highest Score" dataDxfId="53"/>
    <tableColumn id="9" xr3:uid="{6F66A038-D1BB-497A-83C7-B15DCA272444}" name="S.R" dataDxfId="52"/>
    <tableColumn id="10" xr3:uid="{01DDA124-F000-42C2-B307-E78E344C0CCA}" name="Ball Faced" dataDxfId="5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BCDE734-0346-4FD5-9D81-DD3F8AF27C0B}" name="Table7" displayName="Table7" ref="A1:H213" totalsRowShown="0" headerRowDxfId="50" dataDxfId="48" headerRowBorderDxfId="49" tableBorderDxfId="47" totalsRowBorderDxfId="46">
  <autoFilter ref="A1:H213" xr:uid="{55542AD3-1EAF-4CD2-B0EC-5478B2366426}"/>
  <sortState xmlns:xlrd2="http://schemas.microsoft.com/office/spreadsheetml/2017/richdata2" ref="A2:H213">
    <sortCondition descending="1" ref="B1"/>
  </sortState>
  <tableColumns count="8">
    <tableColumn id="1" xr3:uid="{AE85A33F-E80D-439E-BE12-6806931144F9}" name="Player" dataDxfId="45" dataCellStyle="Hyperlink"/>
    <tableColumn id="2" xr3:uid="{D8198E98-4C20-4DDB-8459-D01463E7C5B9}" name="Runs" dataDxfId="44"/>
    <tableColumn id="3" xr3:uid="{72C548DB-B5A1-47FB-9903-263B12D54295}" name="Balls" dataDxfId="43"/>
    <tableColumn id="4" xr3:uid="{9F4482AF-5912-4883-AED9-384E8C024D9E}" name="4s" dataDxfId="42"/>
    <tableColumn id="5" xr3:uid="{345C3894-5B1B-411C-A800-F68E9F322BD6}" name="6s" dataDxfId="41"/>
    <tableColumn id="6" xr3:uid="{963C0403-92AD-4093-A154-FE3E17C57CC6}" name="Strike Rate" dataDxfId="40">
      <calculatedColumnFormula>B2/C2*100</calculatedColumnFormula>
    </tableColumn>
    <tableColumn id="7" xr3:uid="{13EA19EC-5D6E-46D4-9D29-05A3997C293B}" name="Opposition" dataDxfId="39"/>
    <tableColumn id="8" xr3:uid="{84D2C079-932F-4E5C-9830-1D5DFDB92711}" name="Out/ Not Out" dataDxfId="3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CB84747-CAE7-4901-87DA-CCCF9DCA1CBD}" name="Table8" displayName="Table8" ref="A1:F49" totalsRowShown="0" headerRowDxfId="37" dataDxfId="35" headerRowBorderDxfId="36" tableBorderDxfId="34" totalsRowBorderDxfId="33">
  <autoFilter ref="A1:F49" xr:uid="{BCB84747-CAE7-4901-87DA-CCCF9DCA1CBD}"/>
  <tableColumns count="6">
    <tableColumn id="1" xr3:uid="{6D580C35-3292-4C1B-AD2B-893F5D09C6B2}" name="Player" dataDxfId="32"/>
    <tableColumn id="2" xr3:uid="{C492EC8F-8574-4758-84C7-2EF75290C5EE}" name="Matches" dataDxfId="31"/>
    <tableColumn id="3" xr3:uid="{866DB40A-FA5B-4BB9-800A-982F0141702E}" name="Overs" dataDxfId="30"/>
    <tableColumn id="4" xr3:uid="{69672EB5-397A-434C-B0FF-950436E6F317}" name="Wickets" dataDxfId="29"/>
    <tableColumn id="5" xr3:uid="{04E3D971-0FDD-441C-8F39-24DE77206D0A}" name="Runs" dataDxfId="28"/>
    <tableColumn id="6" xr3:uid="{C4C95241-79B2-4B4C-A237-5674ECC7C5CF}" name="Economy" dataDxfId="27">
      <calculatedColumnFormula>E2/C2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5C83159-3A45-4C29-A47B-8F69F314F907}" name="Table10" displayName="Table10" ref="A1:H27" totalsRowShown="0" headerRowDxfId="26" headerRowBorderDxfId="25" tableBorderDxfId="24" totalsRowBorderDxfId="23">
  <autoFilter ref="A1:H27" xr:uid="{25C83159-3A45-4C29-A47B-8F69F314F907}"/>
  <tableColumns count="8">
    <tableColumn id="1" xr3:uid="{37A8A25F-AD69-443C-9854-6CC6CE9A9E99}" name="POS" dataDxfId="22"/>
    <tableColumn id="2" xr3:uid="{E8011BDD-9E5F-4CA0-A0F3-A9756F566466}" name="player" dataDxfId="21" dataCellStyle="Hyperlink"/>
    <tableColumn id="3" xr3:uid="{A7E3BE9E-A8E9-45BB-A0B2-72234BAE6190}" name="Wickets" dataDxfId="20"/>
    <tableColumn id="4" xr3:uid="{641D17B2-F5EA-4F7C-9B37-9D01D5010EC9}" name="Overs" dataDxfId="19"/>
    <tableColumn id="5" xr3:uid="{7F372B42-14C2-4303-846C-414A324F0AEF}" name="Economy" dataDxfId="18">
      <calculatedColumnFormula>G2/D2</calculatedColumnFormula>
    </tableColumn>
    <tableColumn id="6" xr3:uid="{B245C349-E8DF-490A-A3C0-3EC84954D48A}" name="Opposition" dataDxfId="17"/>
    <tableColumn id="7" xr3:uid="{2739548F-0532-4C62-913D-398993B69A4A}" name="Runs" dataDxfId="16"/>
    <tableColumn id="8" xr3:uid="{35323C9D-EE00-476B-AFA8-E1D6DBD4F02C}" name="Maidens" dataDxfId="1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900BA75-FA05-49ED-B5C0-50ABF438AFFF}" name="Table11" displayName="Table11" ref="A1:E15" totalsRowShown="0" headerRowDxfId="14" dataDxfId="12" headerRowBorderDxfId="13" tableBorderDxfId="11" totalsRowBorderDxfId="10">
  <autoFilter ref="A1:E15" xr:uid="{0900BA75-FA05-49ED-B5C0-50ABF438AFFF}"/>
  <tableColumns count="5">
    <tableColumn id="1" xr3:uid="{7D89CBD9-E49F-44A9-9941-F44C9408000D}" name="Players" dataDxfId="9" dataCellStyle="Hyperlink"/>
    <tableColumn id="2" xr3:uid="{7955FE02-AD3C-4E7E-BD96-4A0F730B5FFA}" name="Matches" dataDxfId="8"/>
    <tableColumn id="3" xr3:uid="{47F5D726-7230-4F31-B07E-A05DEA7149B8}" name="Overs" dataDxfId="7"/>
    <tableColumn id="4" xr3:uid="{0836776E-A81C-439A-AF7D-BCF8EFE95CB9}" name="Runs" dataDxfId="6"/>
    <tableColumn id="5" xr3:uid="{CCF624E6-E6BE-4273-9F03-E200B87BCD29}" name="Maidens" dataDxfId="5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442BDC-5C8C-4386-BD2F-13D536C588E8}" name="Table_1" displayName="Table_1" ref="A1:E101" tableType="queryTable" totalsRowShown="0">
  <autoFilter ref="A1:E101" xr:uid="{2D442BDC-5C8C-4386-BD2F-13D536C588E8}"/>
  <tableColumns count="5">
    <tableColumn id="1" xr3:uid="{B3594276-81FF-4E84-A198-A48CA5C1AE47}" uniqueName="1" name="Player" queryTableFieldId="1" dataDxfId="4"/>
    <tableColumn id="2" xr3:uid="{1A0122BB-EEDE-4C6A-9D57-5CB069E6E41D}" uniqueName="2" name="Matches" queryTableFieldId="2" dataDxfId="3"/>
    <tableColumn id="3" xr3:uid="{6341C356-1705-48CC-8BD1-EE57226C5F7D}" uniqueName="3" name="Catches" queryTableFieldId="3" dataDxfId="2"/>
    <tableColumn id="4" xr3:uid="{AD3989B4-E40D-4EFC-8643-8F4A0CE394BD}" uniqueName="4" name="Max_Catches" queryTableFieldId="4" dataDxfId="1"/>
    <tableColumn id="5" xr3:uid="{956F26F4-BC3A-4DCB-83EB-B5CF201CFE9D}" uniqueName="5" name="Catch/Inning" queryTableFieldId="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174D5-995F-43D5-92F9-A8705E2B4E7F}">
  <dimension ref="M19:R24"/>
  <sheetViews>
    <sheetView showGridLines="0" zoomScaleNormal="100" workbookViewId="0">
      <selection activeCell="T17" sqref="T17"/>
    </sheetView>
  </sheetViews>
  <sheetFormatPr defaultRowHeight="14.4" x14ac:dyDescent="0.3"/>
  <sheetData>
    <row r="19" spans="13:18" ht="18" x14ac:dyDescent="0.35">
      <c r="M19" s="28" t="s">
        <v>446</v>
      </c>
      <c r="N19" s="28" t="s">
        <v>446</v>
      </c>
    </row>
    <row r="20" spans="13:18" ht="18" x14ac:dyDescent="0.35">
      <c r="M20" s="28" t="e">
        <f>SUM(#REF!)</f>
        <v>#REF!</v>
      </c>
      <c r="N20" s="28" t="e">
        <f>SUM(#REF!)</f>
        <v>#REF!</v>
      </c>
    </row>
    <row r="21" spans="13:18" ht="18" x14ac:dyDescent="0.35">
      <c r="M21" s="28" t="s">
        <v>446</v>
      </c>
      <c r="N21" s="28" t="s">
        <v>446</v>
      </c>
      <c r="Q21" s="71"/>
      <c r="R21" s="71"/>
    </row>
    <row r="22" spans="13:18" ht="18" x14ac:dyDescent="0.35">
      <c r="M22" s="28" t="e">
        <f>SUM(#REF!)</f>
        <v>#REF!</v>
      </c>
      <c r="N22" s="28" t="e">
        <f>SUM(#REF!)</f>
        <v>#REF!</v>
      </c>
      <c r="R22" s="69"/>
    </row>
    <row r="23" spans="13:18" ht="18" x14ac:dyDescent="0.35">
      <c r="M23" s="28" t="s">
        <v>446</v>
      </c>
      <c r="N23" s="28" t="s">
        <v>446</v>
      </c>
    </row>
    <row r="24" spans="13:18" ht="18" x14ac:dyDescent="0.35">
      <c r="M24" s="28">
        <f>SUM(F2:F213)</f>
        <v>0</v>
      </c>
      <c r="N24" s="28">
        <f>SUM(G2:G213)</f>
        <v>0</v>
      </c>
    </row>
  </sheetData>
  <mergeCells count="1">
    <mergeCell ref="Q21:R2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8FDA7-1900-43F9-968E-EF82CAD1827D}">
  <dimension ref="A1:I137"/>
  <sheetViews>
    <sheetView workbookViewId="0">
      <pane ySplit="1" topLeftCell="A2" activePane="bottomLeft" state="frozen"/>
      <selection pane="bottomLeft" sqref="A1:C121"/>
    </sheetView>
  </sheetViews>
  <sheetFormatPr defaultRowHeight="14.4" x14ac:dyDescent="0.3"/>
  <cols>
    <col min="1" max="1" width="8.77734375" bestFit="1" customWidth="1"/>
    <col min="2" max="2" width="18.77734375" bestFit="1" customWidth="1"/>
    <col min="3" max="3" width="23" bestFit="1" customWidth="1"/>
    <col min="4" max="4" width="16.77734375" bestFit="1" customWidth="1"/>
    <col min="5" max="5" width="19.5546875" bestFit="1" customWidth="1"/>
    <col min="6" max="6" width="21.44140625" customWidth="1"/>
    <col min="7" max="7" width="14.5546875" bestFit="1" customWidth="1"/>
    <col min="8" max="8" width="18.5546875" bestFit="1" customWidth="1"/>
    <col min="9" max="9" width="19.33203125" bestFit="1" customWidth="1"/>
  </cols>
  <sheetData>
    <row r="1" spans="1:3" x14ac:dyDescent="0.3">
      <c r="A1" s="53" t="s">
        <v>416</v>
      </c>
      <c r="B1" s="54" t="s">
        <v>172</v>
      </c>
      <c r="C1" s="55" t="s">
        <v>167</v>
      </c>
    </row>
    <row r="2" spans="1:3" x14ac:dyDescent="0.3">
      <c r="A2" s="20" t="e" vm="1">
        <v>#VALUE!</v>
      </c>
      <c r="B2" s="9" t="s">
        <v>119</v>
      </c>
      <c r="C2" s="41" t="s">
        <v>120</v>
      </c>
    </row>
    <row r="3" spans="1:3" x14ac:dyDescent="0.3">
      <c r="A3" s="20" t="e" vm="1">
        <v>#VALUE!</v>
      </c>
      <c r="B3" s="9" t="s">
        <v>119</v>
      </c>
      <c r="C3" s="41" t="s">
        <v>9</v>
      </c>
    </row>
    <row r="4" spans="1:3" x14ac:dyDescent="0.3">
      <c r="A4" s="20" t="e" vm="1">
        <v>#VALUE!</v>
      </c>
      <c r="B4" s="9" t="s">
        <v>119</v>
      </c>
      <c r="C4" s="41" t="s">
        <v>10</v>
      </c>
    </row>
    <row r="5" spans="1:3" x14ac:dyDescent="0.3">
      <c r="A5" s="20" t="e" vm="1">
        <v>#VALUE!</v>
      </c>
      <c r="B5" s="9" t="s">
        <v>119</v>
      </c>
      <c r="C5" s="41" t="s">
        <v>11</v>
      </c>
    </row>
    <row r="6" spans="1:3" x14ac:dyDescent="0.3">
      <c r="A6" s="20" t="e" vm="1">
        <v>#VALUE!</v>
      </c>
      <c r="B6" s="9" t="s">
        <v>119</v>
      </c>
      <c r="C6" s="41" t="s">
        <v>12</v>
      </c>
    </row>
    <row r="7" spans="1:3" x14ac:dyDescent="0.3">
      <c r="A7" s="20" t="e" vm="1">
        <v>#VALUE!</v>
      </c>
      <c r="B7" s="9" t="s">
        <v>119</v>
      </c>
      <c r="C7" s="41" t="s">
        <v>13</v>
      </c>
    </row>
    <row r="8" spans="1:3" x14ac:dyDescent="0.3">
      <c r="A8" s="20" t="e" vm="1">
        <v>#VALUE!</v>
      </c>
      <c r="B8" s="9" t="s">
        <v>119</v>
      </c>
      <c r="C8" s="41" t="s">
        <v>14</v>
      </c>
    </row>
    <row r="9" spans="1:3" x14ac:dyDescent="0.3">
      <c r="A9" s="20" t="e" vm="1">
        <v>#VALUE!</v>
      </c>
      <c r="B9" s="9" t="s">
        <v>119</v>
      </c>
      <c r="C9" s="41" t="s">
        <v>15</v>
      </c>
    </row>
    <row r="10" spans="1:3" x14ac:dyDescent="0.3">
      <c r="A10" s="20" t="e" vm="1">
        <v>#VALUE!</v>
      </c>
      <c r="B10" s="9" t="s">
        <v>119</v>
      </c>
      <c r="C10" s="41" t="s">
        <v>16</v>
      </c>
    </row>
    <row r="11" spans="1:3" x14ac:dyDescent="0.3">
      <c r="A11" s="20" t="e" vm="1">
        <v>#VALUE!</v>
      </c>
      <c r="B11" s="9" t="s">
        <v>119</v>
      </c>
      <c r="C11" s="41" t="s">
        <v>17</v>
      </c>
    </row>
    <row r="12" spans="1:3" x14ac:dyDescent="0.3">
      <c r="A12" s="20" t="e" vm="1">
        <v>#VALUE!</v>
      </c>
      <c r="B12" s="9" t="s">
        <v>119</v>
      </c>
      <c r="C12" s="41" t="s">
        <v>18</v>
      </c>
    </row>
    <row r="13" spans="1:3" x14ac:dyDescent="0.3">
      <c r="A13" s="20" t="e" vm="1">
        <v>#VALUE!</v>
      </c>
      <c r="B13" s="9" t="s">
        <v>119</v>
      </c>
      <c r="C13" s="41" t="s">
        <v>19</v>
      </c>
    </row>
    <row r="14" spans="1:3" x14ac:dyDescent="0.3">
      <c r="A14" s="20" t="e" vm="1">
        <v>#VALUE!</v>
      </c>
      <c r="B14" s="9" t="s">
        <v>119</v>
      </c>
      <c r="C14" s="41" t="s">
        <v>20</v>
      </c>
    </row>
    <row r="15" spans="1:3" x14ac:dyDescent="0.3">
      <c r="A15" s="20" t="e" vm="1">
        <v>#VALUE!</v>
      </c>
      <c r="B15" s="9" t="s">
        <v>119</v>
      </c>
      <c r="C15" s="41" t="s">
        <v>21</v>
      </c>
    </row>
    <row r="16" spans="1:3" x14ac:dyDescent="0.3">
      <c r="A16" s="20" t="e" vm="1">
        <v>#VALUE!</v>
      </c>
      <c r="B16" s="9" t="s">
        <v>119</v>
      </c>
      <c r="C16" s="41" t="s">
        <v>22</v>
      </c>
    </row>
    <row r="17" spans="1:3" ht="17.399999999999999" x14ac:dyDescent="0.3">
      <c r="A17" s="50" t="e" vm="2">
        <v>#VALUE!</v>
      </c>
      <c r="B17" s="9" t="s">
        <v>121</v>
      </c>
      <c r="C17" s="41" t="s">
        <v>122</v>
      </c>
    </row>
    <row r="18" spans="1:3" ht="17.399999999999999" x14ac:dyDescent="0.3">
      <c r="A18" s="50" t="e" vm="2">
        <v>#VALUE!</v>
      </c>
      <c r="B18" s="9" t="s">
        <v>121</v>
      </c>
      <c r="C18" s="41" t="s">
        <v>23</v>
      </c>
    </row>
    <row r="19" spans="1:3" ht="17.399999999999999" x14ac:dyDescent="0.3">
      <c r="A19" s="50" t="e" vm="2">
        <v>#VALUE!</v>
      </c>
      <c r="B19" s="9" t="s">
        <v>121</v>
      </c>
      <c r="C19" s="41" t="s">
        <v>24</v>
      </c>
    </row>
    <row r="20" spans="1:3" ht="17.399999999999999" x14ac:dyDescent="0.3">
      <c r="A20" s="50" t="e" vm="2">
        <v>#VALUE!</v>
      </c>
      <c r="B20" s="9" t="s">
        <v>121</v>
      </c>
      <c r="C20" s="41" t="s">
        <v>25</v>
      </c>
    </row>
    <row r="21" spans="1:3" ht="17.399999999999999" x14ac:dyDescent="0.3">
      <c r="A21" s="50" t="e" vm="2">
        <v>#VALUE!</v>
      </c>
      <c r="B21" s="9" t="s">
        <v>121</v>
      </c>
      <c r="C21" s="41" t="s">
        <v>26</v>
      </c>
    </row>
    <row r="22" spans="1:3" ht="17.399999999999999" x14ac:dyDescent="0.3">
      <c r="A22" s="50" t="e" vm="2">
        <v>#VALUE!</v>
      </c>
      <c r="B22" s="9" t="s">
        <v>121</v>
      </c>
      <c r="C22" s="41" t="s">
        <v>27</v>
      </c>
    </row>
    <row r="23" spans="1:3" ht="17.399999999999999" x14ac:dyDescent="0.3">
      <c r="A23" s="50" t="e" vm="2">
        <v>#VALUE!</v>
      </c>
      <c r="B23" s="9" t="s">
        <v>121</v>
      </c>
      <c r="C23" s="41" t="s">
        <v>28</v>
      </c>
    </row>
    <row r="24" spans="1:3" ht="17.399999999999999" x14ac:dyDescent="0.3">
      <c r="A24" s="50" t="e" vm="2">
        <v>#VALUE!</v>
      </c>
      <c r="B24" s="9" t="s">
        <v>121</v>
      </c>
      <c r="C24" s="41" t="s">
        <v>29</v>
      </c>
    </row>
    <row r="25" spans="1:3" ht="17.399999999999999" x14ac:dyDescent="0.3">
      <c r="A25" s="50" t="e" vm="2">
        <v>#VALUE!</v>
      </c>
      <c r="B25" s="9" t="s">
        <v>121</v>
      </c>
      <c r="C25" s="41" t="s">
        <v>30</v>
      </c>
    </row>
    <row r="26" spans="1:3" ht="17.399999999999999" x14ac:dyDescent="0.3">
      <c r="A26" s="50" t="e" vm="2">
        <v>#VALUE!</v>
      </c>
      <c r="B26" s="9" t="s">
        <v>121</v>
      </c>
      <c r="C26" s="41" t="s">
        <v>31</v>
      </c>
    </row>
    <row r="27" spans="1:3" ht="17.399999999999999" x14ac:dyDescent="0.3">
      <c r="A27" s="50" t="e" vm="2">
        <v>#VALUE!</v>
      </c>
      <c r="B27" s="9" t="s">
        <v>121</v>
      </c>
      <c r="C27" s="41" t="s">
        <v>32</v>
      </c>
    </row>
    <row r="28" spans="1:3" ht="17.399999999999999" x14ac:dyDescent="0.3">
      <c r="A28" s="50" t="e" vm="2">
        <v>#VALUE!</v>
      </c>
      <c r="B28" s="9" t="s">
        <v>121</v>
      </c>
      <c r="C28" s="41" t="s">
        <v>33</v>
      </c>
    </row>
    <row r="29" spans="1:3" ht="17.399999999999999" x14ac:dyDescent="0.3">
      <c r="A29" s="50" t="e" vm="2">
        <v>#VALUE!</v>
      </c>
      <c r="B29" s="9" t="s">
        <v>121</v>
      </c>
      <c r="C29" s="41" t="s">
        <v>34</v>
      </c>
    </row>
    <row r="30" spans="1:3" ht="17.399999999999999" x14ac:dyDescent="0.3">
      <c r="A30" s="50" t="e" vm="2">
        <v>#VALUE!</v>
      </c>
      <c r="B30" s="9" t="s">
        <v>121</v>
      </c>
      <c r="C30" s="41" t="s">
        <v>35</v>
      </c>
    </row>
    <row r="31" spans="1:3" ht="17.399999999999999" x14ac:dyDescent="0.3">
      <c r="A31" s="50" t="e" vm="2">
        <v>#VALUE!</v>
      </c>
      <c r="B31" s="9" t="s">
        <v>121</v>
      </c>
      <c r="C31" s="41" t="s">
        <v>36</v>
      </c>
    </row>
    <row r="32" spans="1:3" x14ac:dyDescent="0.3">
      <c r="A32" s="51" t="e" vm="3">
        <v>#VALUE!</v>
      </c>
      <c r="B32" s="9" t="s">
        <v>123</v>
      </c>
      <c r="C32" s="41" t="s">
        <v>124</v>
      </c>
    </row>
    <row r="33" spans="1:3" x14ac:dyDescent="0.3">
      <c r="A33" s="51" t="e" vm="3">
        <v>#VALUE!</v>
      </c>
      <c r="B33" s="9" t="s">
        <v>123</v>
      </c>
      <c r="C33" s="41" t="s">
        <v>37</v>
      </c>
    </row>
    <row r="34" spans="1:3" x14ac:dyDescent="0.3">
      <c r="A34" s="51" t="e" vm="3">
        <v>#VALUE!</v>
      </c>
      <c r="B34" s="9" t="s">
        <v>123</v>
      </c>
      <c r="C34" s="41" t="s">
        <v>38</v>
      </c>
    </row>
    <row r="35" spans="1:3" x14ac:dyDescent="0.3">
      <c r="A35" s="51" t="e" vm="3">
        <v>#VALUE!</v>
      </c>
      <c r="B35" s="9" t="s">
        <v>123</v>
      </c>
      <c r="C35" s="41" t="s">
        <v>39</v>
      </c>
    </row>
    <row r="36" spans="1:3" x14ac:dyDescent="0.3">
      <c r="A36" s="51" t="e" vm="3">
        <v>#VALUE!</v>
      </c>
      <c r="B36" s="9" t="s">
        <v>123</v>
      </c>
      <c r="C36" s="41" t="s">
        <v>40</v>
      </c>
    </row>
    <row r="37" spans="1:3" x14ac:dyDescent="0.3">
      <c r="A37" s="51" t="e" vm="3">
        <v>#VALUE!</v>
      </c>
      <c r="B37" s="9" t="s">
        <v>123</v>
      </c>
      <c r="C37" s="41" t="s">
        <v>41</v>
      </c>
    </row>
    <row r="38" spans="1:3" x14ac:dyDescent="0.3">
      <c r="A38" s="51" t="e" vm="3">
        <v>#VALUE!</v>
      </c>
      <c r="B38" s="9" t="s">
        <v>123</v>
      </c>
      <c r="C38" s="41" t="s">
        <v>42</v>
      </c>
    </row>
    <row r="39" spans="1:3" x14ac:dyDescent="0.3">
      <c r="A39" s="51" t="e" vm="3">
        <v>#VALUE!</v>
      </c>
      <c r="B39" s="9" t="s">
        <v>123</v>
      </c>
      <c r="C39" s="41" t="s">
        <v>43</v>
      </c>
    </row>
    <row r="40" spans="1:3" x14ac:dyDescent="0.3">
      <c r="A40" s="51" t="e" vm="3">
        <v>#VALUE!</v>
      </c>
      <c r="B40" s="9" t="s">
        <v>123</v>
      </c>
      <c r="C40" s="41" t="s">
        <v>44</v>
      </c>
    </row>
    <row r="41" spans="1:3" x14ac:dyDescent="0.3">
      <c r="A41" s="51" t="e" vm="3">
        <v>#VALUE!</v>
      </c>
      <c r="B41" s="9" t="s">
        <v>123</v>
      </c>
      <c r="C41" s="41" t="s">
        <v>45</v>
      </c>
    </row>
    <row r="42" spans="1:3" x14ac:dyDescent="0.3">
      <c r="A42" s="51" t="e" vm="3">
        <v>#VALUE!</v>
      </c>
      <c r="B42" s="9" t="s">
        <v>123</v>
      </c>
      <c r="C42" s="41" t="s">
        <v>46</v>
      </c>
    </row>
    <row r="43" spans="1:3" x14ac:dyDescent="0.3">
      <c r="A43" s="51" t="e" vm="3">
        <v>#VALUE!</v>
      </c>
      <c r="B43" s="9" t="s">
        <v>123</v>
      </c>
      <c r="C43" s="41" t="s">
        <v>47</v>
      </c>
    </row>
    <row r="44" spans="1:3" x14ac:dyDescent="0.3">
      <c r="A44" s="51" t="e" vm="3">
        <v>#VALUE!</v>
      </c>
      <c r="B44" s="9" t="s">
        <v>123</v>
      </c>
      <c r="C44" s="41" t="s">
        <v>48</v>
      </c>
    </row>
    <row r="45" spans="1:3" x14ac:dyDescent="0.3">
      <c r="A45" s="51" t="e" vm="3">
        <v>#VALUE!</v>
      </c>
      <c r="B45" s="9" t="s">
        <v>123</v>
      </c>
      <c r="C45" s="41" t="s">
        <v>49</v>
      </c>
    </row>
    <row r="46" spans="1:3" x14ac:dyDescent="0.3">
      <c r="A46" s="51" t="e" vm="3">
        <v>#VALUE!</v>
      </c>
      <c r="B46" s="9" t="s">
        <v>123</v>
      </c>
      <c r="C46" s="41" t="s">
        <v>50</v>
      </c>
    </row>
    <row r="47" spans="1:3" x14ac:dyDescent="0.3">
      <c r="A47" s="20" t="e" vm="4">
        <v>#VALUE!</v>
      </c>
      <c r="B47" s="9" t="s">
        <v>125</v>
      </c>
      <c r="C47" s="41" t="s">
        <v>126</v>
      </c>
    </row>
    <row r="48" spans="1:3" x14ac:dyDescent="0.3">
      <c r="A48" s="20" t="e" vm="4">
        <v>#VALUE!</v>
      </c>
      <c r="B48" s="9" t="s">
        <v>125</v>
      </c>
      <c r="C48" s="41" t="s">
        <v>51</v>
      </c>
    </row>
    <row r="49" spans="1:3" x14ac:dyDescent="0.3">
      <c r="A49" s="20" t="e" vm="4">
        <v>#VALUE!</v>
      </c>
      <c r="B49" s="9" t="s">
        <v>125</v>
      </c>
      <c r="C49" s="41" t="s">
        <v>52</v>
      </c>
    </row>
    <row r="50" spans="1:3" x14ac:dyDescent="0.3">
      <c r="A50" s="20" t="e" vm="4">
        <v>#VALUE!</v>
      </c>
      <c r="B50" s="9" t="s">
        <v>125</v>
      </c>
      <c r="C50" s="41" t="s">
        <v>53</v>
      </c>
    </row>
    <row r="51" spans="1:3" x14ac:dyDescent="0.3">
      <c r="A51" s="20" t="e" vm="4">
        <v>#VALUE!</v>
      </c>
      <c r="B51" s="9" t="s">
        <v>125</v>
      </c>
      <c r="C51" s="41" t="s">
        <v>54</v>
      </c>
    </row>
    <row r="52" spans="1:3" x14ac:dyDescent="0.3">
      <c r="A52" s="20" t="e" vm="4">
        <v>#VALUE!</v>
      </c>
      <c r="B52" s="9" t="s">
        <v>125</v>
      </c>
      <c r="C52" s="41" t="s">
        <v>55</v>
      </c>
    </row>
    <row r="53" spans="1:3" x14ac:dyDescent="0.3">
      <c r="A53" s="20" t="e" vm="4">
        <v>#VALUE!</v>
      </c>
      <c r="B53" s="9" t="s">
        <v>125</v>
      </c>
      <c r="C53" s="41" t="s">
        <v>56</v>
      </c>
    </row>
    <row r="54" spans="1:3" x14ac:dyDescent="0.3">
      <c r="A54" s="20" t="e" vm="4">
        <v>#VALUE!</v>
      </c>
      <c r="B54" s="9" t="s">
        <v>125</v>
      </c>
      <c r="C54" s="41" t="s">
        <v>57</v>
      </c>
    </row>
    <row r="55" spans="1:3" x14ac:dyDescent="0.3">
      <c r="A55" s="20" t="e" vm="4">
        <v>#VALUE!</v>
      </c>
      <c r="B55" s="9" t="s">
        <v>125</v>
      </c>
      <c r="C55" s="41" t="s">
        <v>58</v>
      </c>
    </row>
    <row r="56" spans="1:3" x14ac:dyDescent="0.3">
      <c r="A56" s="20" t="e" vm="4">
        <v>#VALUE!</v>
      </c>
      <c r="B56" s="9" t="s">
        <v>125</v>
      </c>
      <c r="C56" s="41" t="s">
        <v>59</v>
      </c>
    </row>
    <row r="57" spans="1:3" x14ac:dyDescent="0.3">
      <c r="A57" s="20" t="e" vm="4">
        <v>#VALUE!</v>
      </c>
      <c r="B57" s="9" t="s">
        <v>125</v>
      </c>
      <c r="C57" s="41" t="s">
        <v>60</v>
      </c>
    </row>
    <row r="58" spans="1:3" x14ac:dyDescent="0.3">
      <c r="A58" s="20" t="e" vm="4">
        <v>#VALUE!</v>
      </c>
      <c r="B58" s="9" t="s">
        <v>125</v>
      </c>
      <c r="C58" s="41" t="s">
        <v>61</v>
      </c>
    </row>
    <row r="59" spans="1:3" x14ac:dyDescent="0.3">
      <c r="A59" s="20" t="e" vm="4">
        <v>#VALUE!</v>
      </c>
      <c r="B59" s="9" t="s">
        <v>125</v>
      </c>
      <c r="C59" s="41" t="s">
        <v>62</v>
      </c>
    </row>
    <row r="60" spans="1:3" x14ac:dyDescent="0.3">
      <c r="A60" s="20" t="e" vm="4">
        <v>#VALUE!</v>
      </c>
      <c r="B60" s="9" t="s">
        <v>125</v>
      </c>
      <c r="C60" s="41" t="s">
        <v>63</v>
      </c>
    </row>
    <row r="61" spans="1:3" x14ac:dyDescent="0.3">
      <c r="A61" s="20" t="e" vm="4">
        <v>#VALUE!</v>
      </c>
      <c r="B61" s="9" t="s">
        <v>125</v>
      </c>
      <c r="C61" s="41" t="s">
        <v>64</v>
      </c>
    </row>
    <row r="62" spans="1:3" ht="17.399999999999999" x14ac:dyDescent="0.3">
      <c r="A62" s="50" t="e" vm="5">
        <v>#VALUE!</v>
      </c>
      <c r="B62" s="9" t="s">
        <v>127</v>
      </c>
      <c r="C62" s="41" t="s">
        <v>128</v>
      </c>
    </row>
    <row r="63" spans="1:3" ht="17.399999999999999" x14ac:dyDescent="0.3">
      <c r="A63" s="50" t="e" vm="5">
        <v>#VALUE!</v>
      </c>
      <c r="B63" s="9" t="s">
        <v>127</v>
      </c>
      <c r="C63" s="41" t="s">
        <v>65</v>
      </c>
    </row>
    <row r="64" spans="1:3" ht="17.399999999999999" x14ac:dyDescent="0.3">
      <c r="A64" s="50" t="e" vm="5">
        <v>#VALUE!</v>
      </c>
      <c r="B64" s="9" t="s">
        <v>127</v>
      </c>
      <c r="C64" s="41" t="s">
        <v>66</v>
      </c>
    </row>
    <row r="65" spans="1:8" ht="17.399999999999999" x14ac:dyDescent="0.3">
      <c r="A65" s="50" t="e" vm="5">
        <v>#VALUE!</v>
      </c>
      <c r="B65" s="9" t="s">
        <v>127</v>
      </c>
      <c r="C65" s="41" t="s">
        <v>67</v>
      </c>
    </row>
    <row r="66" spans="1:8" ht="17.399999999999999" x14ac:dyDescent="0.3">
      <c r="A66" s="50" t="e" vm="5">
        <v>#VALUE!</v>
      </c>
      <c r="B66" s="9" t="s">
        <v>127</v>
      </c>
      <c r="C66" s="41" t="s">
        <v>68</v>
      </c>
    </row>
    <row r="67" spans="1:8" ht="17.399999999999999" x14ac:dyDescent="0.3">
      <c r="A67" s="50" t="e" vm="5">
        <v>#VALUE!</v>
      </c>
      <c r="B67" s="9" t="s">
        <v>127</v>
      </c>
      <c r="C67" s="41" t="s">
        <v>69</v>
      </c>
    </row>
    <row r="68" spans="1:8" ht="17.399999999999999" x14ac:dyDescent="0.3">
      <c r="A68" s="50" t="e" vm="5">
        <v>#VALUE!</v>
      </c>
      <c r="B68" s="9" t="s">
        <v>127</v>
      </c>
      <c r="C68" s="41" t="s">
        <v>70</v>
      </c>
    </row>
    <row r="69" spans="1:8" ht="17.399999999999999" x14ac:dyDescent="0.3">
      <c r="A69" s="50" t="e" vm="5">
        <v>#VALUE!</v>
      </c>
      <c r="B69" s="9" t="s">
        <v>127</v>
      </c>
      <c r="C69" s="41" t="s">
        <v>71</v>
      </c>
    </row>
    <row r="70" spans="1:8" ht="17.399999999999999" x14ac:dyDescent="0.3">
      <c r="A70" s="50" t="e" vm="5">
        <v>#VALUE!</v>
      </c>
      <c r="B70" s="9" t="s">
        <v>127</v>
      </c>
      <c r="C70" s="41" t="s">
        <v>72</v>
      </c>
    </row>
    <row r="71" spans="1:8" ht="17.399999999999999" x14ac:dyDescent="0.3">
      <c r="A71" s="50" t="e" vm="5">
        <v>#VALUE!</v>
      </c>
      <c r="B71" s="9" t="s">
        <v>127</v>
      </c>
      <c r="C71" s="41" t="s">
        <v>73</v>
      </c>
    </row>
    <row r="72" spans="1:8" ht="17.399999999999999" x14ac:dyDescent="0.3">
      <c r="A72" s="50" t="e" vm="5">
        <v>#VALUE!</v>
      </c>
      <c r="B72" s="9" t="s">
        <v>127</v>
      </c>
      <c r="C72" s="41" t="s">
        <v>74</v>
      </c>
    </row>
    <row r="73" spans="1:8" ht="17.399999999999999" x14ac:dyDescent="0.3">
      <c r="A73" s="50" t="e" vm="5">
        <v>#VALUE!</v>
      </c>
      <c r="B73" s="9" t="s">
        <v>127</v>
      </c>
      <c r="C73" s="41" t="s">
        <v>75</v>
      </c>
    </row>
    <row r="74" spans="1:8" ht="17.399999999999999" x14ac:dyDescent="0.3">
      <c r="A74" s="50" t="e" vm="5">
        <v>#VALUE!</v>
      </c>
      <c r="B74" s="9" t="s">
        <v>127</v>
      </c>
      <c r="C74" s="41" t="s">
        <v>76</v>
      </c>
    </row>
    <row r="75" spans="1:8" ht="17.399999999999999" x14ac:dyDescent="0.3">
      <c r="A75" s="50" t="e" vm="5">
        <v>#VALUE!</v>
      </c>
      <c r="B75" s="9" t="s">
        <v>127</v>
      </c>
      <c r="C75" s="41" t="s">
        <v>77</v>
      </c>
    </row>
    <row r="76" spans="1:8" ht="17.399999999999999" x14ac:dyDescent="0.3">
      <c r="A76" s="50" t="e" vm="5">
        <v>#VALUE!</v>
      </c>
      <c r="B76" s="9" t="s">
        <v>127</v>
      </c>
      <c r="C76" s="41" t="s">
        <v>135</v>
      </c>
    </row>
    <row r="77" spans="1:8" ht="17.399999999999999" x14ac:dyDescent="0.3">
      <c r="A77" s="52" t="e" vm="6">
        <v>#VALUE!</v>
      </c>
      <c r="B77" s="9" t="s">
        <v>129</v>
      </c>
      <c r="C77" s="41" t="s">
        <v>130</v>
      </c>
      <c r="E77" s="2"/>
      <c r="F77" s="2"/>
      <c r="G77" s="2"/>
      <c r="H77" s="2"/>
    </row>
    <row r="78" spans="1:8" ht="17.399999999999999" x14ac:dyDescent="0.3">
      <c r="A78" s="52" t="e" vm="6">
        <v>#VALUE!</v>
      </c>
      <c r="B78" s="9" t="s">
        <v>129</v>
      </c>
      <c r="C78" s="41" t="s">
        <v>79</v>
      </c>
      <c r="E78" s="2"/>
      <c r="F78" s="2"/>
      <c r="G78" s="2"/>
      <c r="H78" s="2"/>
    </row>
    <row r="79" spans="1:8" ht="17.399999999999999" x14ac:dyDescent="0.3">
      <c r="A79" s="52" t="e" vm="6">
        <v>#VALUE!</v>
      </c>
      <c r="B79" s="9" t="s">
        <v>129</v>
      </c>
      <c r="C79" s="41" t="s">
        <v>80</v>
      </c>
      <c r="E79" s="2"/>
      <c r="F79" s="2"/>
      <c r="G79" s="2"/>
      <c r="H79" s="2"/>
    </row>
    <row r="80" spans="1:8" ht="17.399999999999999" x14ac:dyDescent="0.3">
      <c r="A80" s="52" t="e" vm="6">
        <v>#VALUE!</v>
      </c>
      <c r="B80" s="9" t="s">
        <v>129</v>
      </c>
      <c r="C80" s="41" t="s">
        <v>81</v>
      </c>
      <c r="E80" s="2"/>
      <c r="F80" s="2"/>
      <c r="G80" s="2"/>
      <c r="H80" s="2"/>
    </row>
    <row r="81" spans="1:9" ht="17.399999999999999" x14ac:dyDescent="0.3">
      <c r="A81" s="52" t="e" vm="6">
        <v>#VALUE!</v>
      </c>
      <c r="B81" s="9" t="s">
        <v>129</v>
      </c>
      <c r="C81" s="41" t="s">
        <v>82</v>
      </c>
      <c r="E81" s="2"/>
      <c r="F81" s="2"/>
      <c r="G81" s="2"/>
      <c r="H81" s="2"/>
    </row>
    <row r="82" spans="1:9" ht="17.399999999999999" x14ac:dyDescent="0.3">
      <c r="A82" s="52" t="e" vm="6">
        <v>#VALUE!</v>
      </c>
      <c r="B82" s="9" t="s">
        <v>129</v>
      </c>
      <c r="C82" s="41" t="s">
        <v>83</v>
      </c>
      <c r="E82" s="2"/>
      <c r="F82" s="2"/>
      <c r="G82" s="2"/>
      <c r="H82" s="2"/>
    </row>
    <row r="83" spans="1:9" ht="17.399999999999999" x14ac:dyDescent="0.3">
      <c r="A83" s="52" t="e" vm="6">
        <v>#VALUE!</v>
      </c>
      <c r="B83" s="9" t="s">
        <v>129</v>
      </c>
      <c r="C83" s="41" t="s">
        <v>84</v>
      </c>
      <c r="E83" s="2"/>
      <c r="F83" s="2"/>
      <c r="G83" s="2"/>
      <c r="H83" s="2"/>
    </row>
    <row r="84" spans="1:9" ht="17.399999999999999" x14ac:dyDescent="0.3">
      <c r="A84" s="52" t="e" vm="6">
        <v>#VALUE!</v>
      </c>
      <c r="B84" s="9" t="s">
        <v>129</v>
      </c>
      <c r="C84" s="41" t="s">
        <v>85</v>
      </c>
      <c r="E84" s="2"/>
      <c r="F84" s="2"/>
      <c r="G84" s="2"/>
      <c r="H84" s="2"/>
    </row>
    <row r="85" spans="1:9" ht="17.399999999999999" x14ac:dyDescent="0.3">
      <c r="A85" s="52" t="e" vm="6">
        <v>#VALUE!</v>
      </c>
      <c r="B85" s="9" t="s">
        <v>129</v>
      </c>
      <c r="C85" s="41" t="s">
        <v>86</v>
      </c>
      <c r="E85" s="2"/>
      <c r="F85" s="2"/>
      <c r="G85" s="2"/>
      <c r="H85" s="2"/>
    </row>
    <row r="86" spans="1:9" ht="17.399999999999999" x14ac:dyDescent="0.3">
      <c r="A86" s="52" t="e" vm="6">
        <v>#VALUE!</v>
      </c>
      <c r="B86" s="9" t="s">
        <v>129</v>
      </c>
      <c r="C86" s="41" t="s">
        <v>87</v>
      </c>
      <c r="E86" s="2"/>
      <c r="F86" s="2"/>
      <c r="G86" s="2"/>
      <c r="H86" s="2"/>
    </row>
    <row r="87" spans="1:9" ht="17.399999999999999" x14ac:dyDescent="0.3">
      <c r="A87" s="52" t="e" vm="6">
        <v>#VALUE!</v>
      </c>
      <c r="B87" s="9" t="s">
        <v>129</v>
      </c>
      <c r="C87" s="41" t="s">
        <v>88</v>
      </c>
      <c r="E87" s="2"/>
      <c r="F87" s="2"/>
      <c r="G87" s="2"/>
      <c r="H87" s="2"/>
    </row>
    <row r="88" spans="1:9" ht="17.399999999999999" x14ac:dyDescent="0.3">
      <c r="A88" s="52" t="e" vm="6">
        <v>#VALUE!</v>
      </c>
      <c r="B88" s="9" t="s">
        <v>129</v>
      </c>
      <c r="C88" s="41" t="s">
        <v>89</v>
      </c>
      <c r="E88" s="2"/>
      <c r="F88" s="2"/>
      <c r="G88" s="2"/>
      <c r="H88" s="2"/>
    </row>
    <row r="89" spans="1:9" ht="17.399999999999999" x14ac:dyDescent="0.3">
      <c r="A89" s="52" t="e" vm="6">
        <v>#VALUE!</v>
      </c>
      <c r="B89" s="9" t="s">
        <v>129</v>
      </c>
      <c r="C89" s="41" t="s">
        <v>90</v>
      </c>
      <c r="E89" s="2"/>
      <c r="F89" s="2"/>
      <c r="G89" s="2"/>
      <c r="H89" s="2"/>
    </row>
    <row r="90" spans="1:9" ht="17.399999999999999" x14ac:dyDescent="0.3">
      <c r="A90" s="52" t="e" vm="6">
        <v>#VALUE!</v>
      </c>
      <c r="B90" s="9" t="s">
        <v>129</v>
      </c>
      <c r="C90" s="41" t="s">
        <v>91</v>
      </c>
      <c r="E90" s="2"/>
      <c r="F90" s="2"/>
      <c r="G90" s="2"/>
      <c r="H90" s="2"/>
    </row>
    <row r="91" spans="1:9" ht="17.399999999999999" x14ac:dyDescent="0.3">
      <c r="A91" s="52" t="e" vm="6">
        <v>#VALUE!</v>
      </c>
      <c r="B91" s="9" t="s">
        <v>129</v>
      </c>
      <c r="C91" s="41" t="s">
        <v>92</v>
      </c>
      <c r="E91" s="2"/>
      <c r="F91" s="2"/>
      <c r="G91" s="2"/>
      <c r="H91" s="2"/>
    </row>
    <row r="92" spans="1:9" ht="17.399999999999999" x14ac:dyDescent="0.3">
      <c r="A92" s="50" t="e" vm="7">
        <v>#VALUE!</v>
      </c>
      <c r="B92" s="9" t="s">
        <v>131</v>
      </c>
      <c r="C92" s="41" t="s">
        <v>132</v>
      </c>
      <c r="E92" s="2"/>
      <c r="F92" s="2"/>
      <c r="G92" s="2"/>
      <c r="H92" s="2"/>
    </row>
    <row r="93" spans="1:9" ht="17.399999999999999" x14ac:dyDescent="0.3">
      <c r="A93" s="50" t="e" vm="7">
        <v>#VALUE!</v>
      </c>
      <c r="B93" s="9" t="s">
        <v>131</v>
      </c>
      <c r="C93" s="41" t="s">
        <v>93</v>
      </c>
    </row>
    <row r="94" spans="1:9" ht="17.399999999999999" x14ac:dyDescent="0.3">
      <c r="A94" s="50" t="e" vm="7">
        <v>#VALUE!</v>
      </c>
      <c r="B94" s="9" t="s">
        <v>131</v>
      </c>
      <c r="C94" s="41" t="s">
        <v>94</v>
      </c>
    </row>
    <row r="95" spans="1:9" ht="17.399999999999999" x14ac:dyDescent="0.3">
      <c r="A95" s="50" t="e" vm="7">
        <v>#VALUE!</v>
      </c>
      <c r="B95" s="9" t="s">
        <v>131</v>
      </c>
      <c r="C95" s="41" t="s">
        <v>95</v>
      </c>
      <c r="E95" s="17"/>
      <c r="F95" s="17"/>
      <c r="G95" s="17"/>
      <c r="H95" s="17"/>
      <c r="I95" s="17"/>
    </row>
    <row r="96" spans="1:9" ht="17.399999999999999" x14ac:dyDescent="0.3">
      <c r="A96" s="50" t="e" vm="7">
        <v>#VALUE!</v>
      </c>
      <c r="B96" s="9" t="s">
        <v>131</v>
      </c>
      <c r="C96" s="41" t="s">
        <v>96</v>
      </c>
    </row>
    <row r="97" spans="1:3" ht="17.399999999999999" x14ac:dyDescent="0.3">
      <c r="A97" s="50" t="e" vm="7">
        <v>#VALUE!</v>
      </c>
      <c r="B97" s="9" t="s">
        <v>131</v>
      </c>
      <c r="C97" s="41" t="s">
        <v>97</v>
      </c>
    </row>
    <row r="98" spans="1:3" ht="17.399999999999999" x14ac:dyDescent="0.3">
      <c r="A98" s="50" t="e" vm="7">
        <v>#VALUE!</v>
      </c>
      <c r="B98" s="9" t="s">
        <v>131</v>
      </c>
      <c r="C98" s="41" t="s">
        <v>98</v>
      </c>
    </row>
    <row r="99" spans="1:3" ht="17.399999999999999" x14ac:dyDescent="0.3">
      <c r="A99" s="50" t="e" vm="7">
        <v>#VALUE!</v>
      </c>
      <c r="B99" s="9" t="s">
        <v>131</v>
      </c>
      <c r="C99" s="41" t="s">
        <v>99</v>
      </c>
    </row>
    <row r="100" spans="1:3" ht="17.399999999999999" x14ac:dyDescent="0.3">
      <c r="A100" s="50" t="e" vm="7">
        <v>#VALUE!</v>
      </c>
      <c r="B100" s="9" t="s">
        <v>131</v>
      </c>
      <c r="C100" s="41" t="s">
        <v>100</v>
      </c>
    </row>
    <row r="101" spans="1:3" ht="17.399999999999999" x14ac:dyDescent="0.3">
      <c r="A101" s="50" t="e" vm="7">
        <v>#VALUE!</v>
      </c>
      <c r="B101" s="9" t="s">
        <v>131</v>
      </c>
      <c r="C101" s="41" t="s">
        <v>101</v>
      </c>
    </row>
    <row r="102" spans="1:3" ht="17.399999999999999" x14ac:dyDescent="0.3">
      <c r="A102" s="50" t="e" vm="7">
        <v>#VALUE!</v>
      </c>
      <c r="B102" s="9" t="s">
        <v>131</v>
      </c>
      <c r="C102" s="41" t="s">
        <v>102</v>
      </c>
    </row>
    <row r="103" spans="1:3" ht="17.399999999999999" x14ac:dyDescent="0.3">
      <c r="A103" s="50" t="e" vm="7">
        <v>#VALUE!</v>
      </c>
      <c r="B103" s="9" t="s">
        <v>131</v>
      </c>
      <c r="C103" s="41" t="s">
        <v>103</v>
      </c>
    </row>
    <row r="104" spans="1:3" ht="17.399999999999999" x14ac:dyDescent="0.3">
      <c r="A104" s="50" t="e" vm="7">
        <v>#VALUE!</v>
      </c>
      <c r="B104" s="9" t="s">
        <v>131</v>
      </c>
      <c r="C104" s="41" t="s">
        <v>104</v>
      </c>
    </row>
    <row r="105" spans="1:3" ht="17.399999999999999" x14ac:dyDescent="0.3">
      <c r="A105" s="50" t="e" vm="7">
        <v>#VALUE!</v>
      </c>
      <c r="B105" s="9" t="s">
        <v>131</v>
      </c>
      <c r="C105" s="41" t="s">
        <v>105</v>
      </c>
    </row>
    <row r="106" spans="1:3" ht="17.399999999999999" x14ac:dyDescent="0.3">
      <c r="A106" s="50" t="e" vm="7">
        <v>#VALUE!</v>
      </c>
      <c r="B106" s="9" t="s">
        <v>131</v>
      </c>
      <c r="C106" s="41" t="s">
        <v>136</v>
      </c>
    </row>
    <row r="107" spans="1:3" x14ac:dyDescent="0.3">
      <c r="A107" s="20" t="e" vm="8">
        <v>#VALUE!</v>
      </c>
      <c r="B107" s="9" t="s">
        <v>133</v>
      </c>
      <c r="C107" s="41" t="s">
        <v>134</v>
      </c>
    </row>
    <row r="108" spans="1:3" x14ac:dyDescent="0.3">
      <c r="A108" s="20" t="e" vm="8">
        <v>#VALUE!</v>
      </c>
      <c r="B108" s="9" t="s">
        <v>133</v>
      </c>
      <c r="C108" s="41" t="s">
        <v>106</v>
      </c>
    </row>
    <row r="109" spans="1:3" x14ac:dyDescent="0.3">
      <c r="A109" s="20" t="e" vm="8">
        <v>#VALUE!</v>
      </c>
      <c r="B109" s="9" t="s">
        <v>133</v>
      </c>
      <c r="C109" s="41" t="s">
        <v>107</v>
      </c>
    </row>
    <row r="110" spans="1:3" x14ac:dyDescent="0.3">
      <c r="A110" s="20" t="e" vm="8">
        <v>#VALUE!</v>
      </c>
      <c r="B110" s="9" t="s">
        <v>133</v>
      </c>
      <c r="C110" s="41" t="s">
        <v>108</v>
      </c>
    </row>
    <row r="111" spans="1:3" x14ac:dyDescent="0.3">
      <c r="A111" s="20" t="e" vm="8">
        <v>#VALUE!</v>
      </c>
      <c r="B111" s="9" t="s">
        <v>133</v>
      </c>
      <c r="C111" s="41" t="s">
        <v>109</v>
      </c>
    </row>
    <row r="112" spans="1:3" x14ac:dyDescent="0.3">
      <c r="A112" s="20" t="e" vm="8">
        <v>#VALUE!</v>
      </c>
      <c r="B112" s="9" t="s">
        <v>133</v>
      </c>
      <c r="C112" s="41" t="s">
        <v>110</v>
      </c>
    </row>
    <row r="113" spans="1:3" x14ac:dyDescent="0.3">
      <c r="A113" s="20" t="e" vm="8">
        <v>#VALUE!</v>
      </c>
      <c r="B113" s="9" t="s">
        <v>133</v>
      </c>
      <c r="C113" s="41" t="s">
        <v>111</v>
      </c>
    </row>
    <row r="114" spans="1:3" x14ac:dyDescent="0.3">
      <c r="A114" s="20" t="e" vm="8">
        <v>#VALUE!</v>
      </c>
      <c r="B114" s="9" t="s">
        <v>133</v>
      </c>
      <c r="C114" s="41" t="s">
        <v>112</v>
      </c>
    </row>
    <row r="115" spans="1:3" x14ac:dyDescent="0.3">
      <c r="A115" s="20" t="e" vm="8">
        <v>#VALUE!</v>
      </c>
      <c r="B115" s="9" t="s">
        <v>133</v>
      </c>
      <c r="C115" s="41" t="s">
        <v>113</v>
      </c>
    </row>
    <row r="116" spans="1:3" x14ac:dyDescent="0.3">
      <c r="A116" s="20" t="e" vm="8">
        <v>#VALUE!</v>
      </c>
      <c r="B116" s="9" t="s">
        <v>133</v>
      </c>
      <c r="C116" s="41" t="s">
        <v>114</v>
      </c>
    </row>
    <row r="117" spans="1:3" x14ac:dyDescent="0.3">
      <c r="A117" s="20" t="e" vm="8">
        <v>#VALUE!</v>
      </c>
      <c r="B117" s="9" t="s">
        <v>133</v>
      </c>
      <c r="C117" s="41" t="s">
        <v>115</v>
      </c>
    </row>
    <row r="118" spans="1:3" x14ac:dyDescent="0.3">
      <c r="A118" s="20" t="e" vm="8">
        <v>#VALUE!</v>
      </c>
      <c r="B118" s="9" t="s">
        <v>133</v>
      </c>
      <c r="C118" s="41" t="s">
        <v>116</v>
      </c>
    </row>
    <row r="119" spans="1:3" x14ac:dyDescent="0.3">
      <c r="A119" s="20" t="e" vm="8">
        <v>#VALUE!</v>
      </c>
      <c r="B119" s="9" t="s">
        <v>133</v>
      </c>
      <c r="C119" s="41" t="s">
        <v>117</v>
      </c>
    </row>
    <row r="120" spans="1:3" x14ac:dyDescent="0.3">
      <c r="A120" s="20" t="e" vm="8">
        <v>#VALUE!</v>
      </c>
      <c r="B120" s="9" t="s">
        <v>133</v>
      </c>
      <c r="C120" s="41" t="s">
        <v>118</v>
      </c>
    </row>
    <row r="121" spans="1:3" x14ac:dyDescent="0.3">
      <c r="A121" s="49" t="e" vm="8">
        <v>#VALUE!</v>
      </c>
      <c r="B121" s="46" t="s">
        <v>133</v>
      </c>
      <c r="C121" s="39" t="s">
        <v>138</v>
      </c>
    </row>
    <row r="122" spans="1:3" x14ac:dyDescent="0.3">
      <c r="A122" s="9"/>
      <c r="B122" s="9"/>
      <c r="C122" s="9"/>
    </row>
    <row r="123" spans="1:3" x14ac:dyDescent="0.3">
      <c r="A123" s="9"/>
      <c r="B123" s="9"/>
      <c r="C123" s="9"/>
    </row>
    <row r="124" spans="1:3" x14ac:dyDescent="0.3">
      <c r="A124" s="9"/>
      <c r="B124" s="9"/>
      <c r="C124" s="9"/>
    </row>
    <row r="125" spans="1:3" x14ac:dyDescent="0.3">
      <c r="A125" s="9"/>
      <c r="B125" s="9"/>
      <c r="C125" s="9"/>
    </row>
    <row r="126" spans="1:3" x14ac:dyDescent="0.3">
      <c r="A126" s="9"/>
      <c r="B126" s="9"/>
      <c r="C126" s="9"/>
    </row>
    <row r="127" spans="1:3" x14ac:dyDescent="0.3">
      <c r="A127" s="9"/>
      <c r="B127" s="9"/>
      <c r="C127" s="9"/>
    </row>
    <row r="128" spans="1:3" x14ac:dyDescent="0.3">
      <c r="A128" s="9"/>
      <c r="B128" s="9"/>
      <c r="C128" s="9"/>
    </row>
    <row r="129" spans="1:3" x14ac:dyDescent="0.3">
      <c r="A129" s="9"/>
      <c r="B129" s="9"/>
      <c r="C129" s="9"/>
    </row>
    <row r="130" spans="1:3" x14ac:dyDescent="0.3">
      <c r="A130" s="9"/>
      <c r="B130" s="9"/>
      <c r="C130" s="9"/>
    </row>
    <row r="131" spans="1:3" x14ac:dyDescent="0.3">
      <c r="A131" s="9"/>
      <c r="B131" s="9"/>
      <c r="C131" s="9"/>
    </row>
    <row r="132" spans="1:3" x14ac:dyDescent="0.3">
      <c r="A132" s="9"/>
      <c r="B132" s="9"/>
      <c r="C132" s="9"/>
    </row>
    <row r="133" spans="1:3" x14ac:dyDescent="0.3">
      <c r="A133" s="9"/>
      <c r="B133" s="9"/>
      <c r="C133" s="9"/>
    </row>
    <row r="134" spans="1:3" x14ac:dyDescent="0.3">
      <c r="A134" s="9"/>
      <c r="B134" s="9"/>
      <c r="C134" s="9"/>
    </row>
    <row r="135" spans="1:3" x14ac:dyDescent="0.3">
      <c r="A135" s="9"/>
      <c r="B135" s="9"/>
      <c r="C135" s="9"/>
    </row>
    <row r="136" spans="1:3" x14ac:dyDescent="0.3">
      <c r="A136" s="9"/>
      <c r="B136" s="9"/>
      <c r="C136" s="9"/>
    </row>
    <row r="137" spans="1:3" x14ac:dyDescent="0.3">
      <c r="A137" s="9"/>
      <c r="B137" s="9"/>
      <c r="C137" s="9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6EC75-EE7B-4272-B63A-AE524D42A441}">
  <dimension ref="A1:B9"/>
  <sheetViews>
    <sheetView workbookViewId="0">
      <selection activeCell="E22" sqref="E22"/>
    </sheetView>
  </sheetViews>
  <sheetFormatPr defaultRowHeight="14.4" x14ac:dyDescent="0.3"/>
  <cols>
    <col min="1" max="1" width="7.21875" customWidth="1"/>
    <col min="2" max="2" width="11.33203125" bestFit="1" customWidth="1"/>
    <col min="3" max="3" width="8" bestFit="1" customWidth="1"/>
  </cols>
  <sheetData>
    <row r="1" spans="1:2" x14ac:dyDescent="0.3">
      <c r="A1" s="47" t="s">
        <v>159</v>
      </c>
      <c r="B1" s="47" t="s">
        <v>140</v>
      </c>
    </row>
    <row r="2" spans="1:2" x14ac:dyDescent="0.3">
      <c r="A2" s="20" t="e" vm="1">
        <v>#VALUE!</v>
      </c>
      <c r="B2" s="57" t="s">
        <v>119</v>
      </c>
    </row>
    <row r="3" spans="1:2" ht="17.399999999999999" customHeight="1" x14ac:dyDescent="0.3">
      <c r="A3" s="50" t="e" vm="2">
        <v>#VALUE!</v>
      </c>
      <c r="B3" s="57" t="s">
        <v>121</v>
      </c>
    </row>
    <row r="4" spans="1:2" x14ac:dyDescent="0.3">
      <c r="A4" s="51" t="e" vm="3">
        <v>#VALUE!</v>
      </c>
      <c r="B4" s="57" t="s">
        <v>123</v>
      </c>
    </row>
    <row r="5" spans="1:2" x14ac:dyDescent="0.3">
      <c r="A5" s="20" t="e" vm="4">
        <v>#VALUE!</v>
      </c>
      <c r="B5" s="57" t="s">
        <v>125</v>
      </c>
    </row>
    <row r="6" spans="1:2" ht="17.399999999999999" customHeight="1" x14ac:dyDescent="0.3">
      <c r="A6" s="50" t="e" vm="5">
        <v>#VALUE!</v>
      </c>
      <c r="B6" s="57" t="s">
        <v>127</v>
      </c>
    </row>
    <row r="7" spans="1:2" ht="17.399999999999999" customHeight="1" x14ac:dyDescent="0.3">
      <c r="A7" s="52" t="e" vm="6">
        <v>#VALUE!</v>
      </c>
      <c r="B7" s="57" t="s">
        <v>129</v>
      </c>
    </row>
    <row r="8" spans="1:2" ht="17.399999999999999" customHeight="1" x14ac:dyDescent="0.3">
      <c r="A8" s="50" t="e" vm="7">
        <v>#VALUE!</v>
      </c>
      <c r="B8" s="57" t="s">
        <v>131</v>
      </c>
    </row>
    <row r="9" spans="1:2" x14ac:dyDescent="0.3">
      <c r="A9" s="49" t="e" vm="8">
        <v>#VALUE!</v>
      </c>
      <c r="B9" s="48" t="s">
        <v>133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1C5D2-A661-46C4-A3FF-A59835E5AC63}">
  <dimension ref="A1:I22"/>
  <sheetViews>
    <sheetView workbookViewId="0">
      <pane ySplit="1" topLeftCell="A2" activePane="bottomLeft" state="frozen"/>
      <selection pane="bottomLeft" activeCell="J12" sqref="J12:L13"/>
    </sheetView>
  </sheetViews>
  <sheetFormatPr defaultRowHeight="14.4" x14ac:dyDescent="0.3"/>
  <cols>
    <col min="2" max="2" width="9.6640625" bestFit="1" customWidth="1"/>
    <col min="3" max="5" width="11.33203125" bestFit="1" customWidth="1"/>
    <col min="6" max="6" width="11.33203125" customWidth="1"/>
    <col min="7" max="7" width="9.88671875" bestFit="1" customWidth="1"/>
    <col min="8" max="8" width="11.6640625" bestFit="1" customWidth="1"/>
    <col min="9" max="9" width="15.88671875" customWidth="1"/>
  </cols>
  <sheetData>
    <row r="1" spans="1:8" x14ac:dyDescent="0.3">
      <c r="A1" s="18" t="s">
        <v>417</v>
      </c>
      <c r="B1" s="18" t="s">
        <v>423</v>
      </c>
      <c r="C1" s="18" t="s">
        <v>418</v>
      </c>
      <c r="D1" s="18" t="s">
        <v>419</v>
      </c>
      <c r="E1" s="18" t="s">
        <v>420</v>
      </c>
      <c r="F1" s="18" t="s">
        <v>427</v>
      </c>
      <c r="G1" s="18" t="s">
        <v>421</v>
      </c>
      <c r="H1" s="18" t="s">
        <v>422</v>
      </c>
    </row>
    <row r="2" spans="1:8" x14ac:dyDescent="0.3">
      <c r="A2" s="9">
        <v>1</v>
      </c>
      <c r="B2" s="9" t="s">
        <v>424</v>
      </c>
      <c r="C2" s="9" t="s">
        <v>123</v>
      </c>
      <c r="D2" s="9" t="s">
        <v>125</v>
      </c>
      <c r="E2" s="9" t="s">
        <v>123</v>
      </c>
      <c r="F2" s="9" t="s">
        <v>428</v>
      </c>
      <c r="G2" s="9">
        <v>580</v>
      </c>
      <c r="H2" s="9">
        <v>15</v>
      </c>
    </row>
    <row r="3" spans="1:8" x14ac:dyDescent="0.3">
      <c r="A3" s="9">
        <v>2</v>
      </c>
      <c r="B3" s="9" t="s">
        <v>424</v>
      </c>
      <c r="C3" s="9" t="s">
        <v>121</v>
      </c>
      <c r="D3" s="9" t="s">
        <v>119</v>
      </c>
      <c r="E3" s="9" t="s">
        <v>119</v>
      </c>
      <c r="F3" s="9" t="s">
        <v>429</v>
      </c>
      <c r="G3" s="9">
        <v>459</v>
      </c>
      <c r="H3" s="9">
        <v>14</v>
      </c>
    </row>
    <row r="4" spans="1:8" x14ac:dyDescent="0.3">
      <c r="A4" s="9">
        <v>3</v>
      </c>
      <c r="B4" s="9" t="s">
        <v>424</v>
      </c>
      <c r="C4" s="22" t="s">
        <v>127</v>
      </c>
      <c r="D4" s="9" t="s">
        <v>133</v>
      </c>
      <c r="E4" s="9" t="s">
        <v>133</v>
      </c>
      <c r="F4" s="9" t="s">
        <v>430</v>
      </c>
      <c r="G4" s="9">
        <v>523</v>
      </c>
      <c r="H4" s="9">
        <v>16</v>
      </c>
    </row>
    <row r="5" spans="1:8" x14ac:dyDescent="0.3">
      <c r="A5" s="9">
        <v>4</v>
      </c>
      <c r="B5" s="9" t="s">
        <v>424</v>
      </c>
      <c r="C5" s="9" t="s">
        <v>129</v>
      </c>
      <c r="D5" s="9" t="s">
        <v>131</v>
      </c>
      <c r="E5" s="9" t="s">
        <v>131</v>
      </c>
      <c r="F5" s="9" t="s">
        <v>431</v>
      </c>
      <c r="G5" s="9">
        <v>707</v>
      </c>
      <c r="H5" s="9">
        <v>13</v>
      </c>
    </row>
    <row r="6" spans="1:8" x14ac:dyDescent="0.3">
      <c r="A6" s="9">
        <v>5</v>
      </c>
      <c r="B6" s="9" t="s">
        <v>424</v>
      </c>
      <c r="C6" s="9" t="s">
        <v>119</v>
      </c>
      <c r="D6" s="9" t="s">
        <v>125</v>
      </c>
      <c r="E6" s="9" t="s">
        <v>119</v>
      </c>
      <c r="F6" s="9" t="s">
        <v>429</v>
      </c>
      <c r="G6" s="9">
        <v>485</v>
      </c>
      <c r="H6" s="9">
        <v>14</v>
      </c>
    </row>
    <row r="7" spans="1:8" x14ac:dyDescent="0.3">
      <c r="A7" s="9">
        <v>6</v>
      </c>
      <c r="B7" s="9" t="s">
        <v>424</v>
      </c>
      <c r="C7" s="9" t="s">
        <v>121</v>
      </c>
      <c r="D7" s="9" t="s">
        <v>123</v>
      </c>
      <c r="E7" s="9" t="s">
        <v>123</v>
      </c>
      <c r="F7" s="9" t="s">
        <v>431</v>
      </c>
      <c r="G7" s="9">
        <v>476</v>
      </c>
      <c r="H7" s="9">
        <v>14</v>
      </c>
    </row>
    <row r="8" spans="1:8" x14ac:dyDescent="0.3">
      <c r="A8" s="9">
        <v>7</v>
      </c>
      <c r="B8" s="9" t="s">
        <v>424</v>
      </c>
      <c r="C8" s="9" t="s">
        <v>131</v>
      </c>
      <c r="D8" s="9" t="s">
        <v>133</v>
      </c>
      <c r="E8" s="9" t="s">
        <v>432</v>
      </c>
      <c r="F8" s="9" t="s">
        <v>433</v>
      </c>
      <c r="G8" s="9">
        <v>0</v>
      </c>
      <c r="H8" s="9">
        <v>0</v>
      </c>
    </row>
    <row r="9" spans="1:8" x14ac:dyDescent="0.3">
      <c r="A9" s="9">
        <v>8</v>
      </c>
      <c r="B9" s="9" t="s">
        <v>424</v>
      </c>
      <c r="C9" s="22" t="s">
        <v>127</v>
      </c>
      <c r="D9" s="9" t="s">
        <v>129</v>
      </c>
      <c r="E9" s="22" t="s">
        <v>127</v>
      </c>
      <c r="F9" s="9" t="s">
        <v>434</v>
      </c>
      <c r="G9" s="9">
        <v>642</v>
      </c>
      <c r="H9" s="9">
        <v>17</v>
      </c>
    </row>
    <row r="10" spans="1:8" x14ac:dyDescent="0.3">
      <c r="A10" s="9">
        <v>9</v>
      </c>
      <c r="B10" s="9" t="s">
        <v>424</v>
      </c>
      <c r="C10" s="9" t="s">
        <v>125</v>
      </c>
      <c r="D10" s="9" t="s">
        <v>121</v>
      </c>
      <c r="E10" s="9" t="s">
        <v>432</v>
      </c>
      <c r="F10" s="9" t="s">
        <v>433</v>
      </c>
      <c r="G10" s="9">
        <v>0</v>
      </c>
      <c r="H10" s="9">
        <v>0</v>
      </c>
    </row>
    <row r="11" spans="1:8" x14ac:dyDescent="0.3">
      <c r="A11" s="9">
        <v>10</v>
      </c>
      <c r="B11" s="9" t="s">
        <v>424</v>
      </c>
      <c r="C11" s="22" t="s">
        <v>127</v>
      </c>
      <c r="D11" s="9" t="s">
        <v>131</v>
      </c>
      <c r="E11" s="9" t="s">
        <v>432</v>
      </c>
      <c r="F11" s="9" t="s">
        <v>433</v>
      </c>
      <c r="G11" s="9">
        <v>382</v>
      </c>
      <c r="H11" s="9">
        <v>11</v>
      </c>
    </row>
    <row r="12" spans="1:8" x14ac:dyDescent="0.3">
      <c r="A12" s="9">
        <v>11</v>
      </c>
      <c r="B12" s="9" t="s">
        <v>424</v>
      </c>
      <c r="C12" s="9" t="s">
        <v>129</v>
      </c>
      <c r="D12" s="9" t="s">
        <v>133</v>
      </c>
      <c r="E12" s="9" t="s">
        <v>133</v>
      </c>
      <c r="F12" s="9" t="s">
        <v>435</v>
      </c>
      <c r="G12" s="9">
        <v>360</v>
      </c>
      <c r="H12" s="9">
        <v>13</v>
      </c>
    </row>
    <row r="13" spans="1:8" x14ac:dyDescent="0.3">
      <c r="A13" s="9">
        <v>12</v>
      </c>
      <c r="B13" s="9" t="s">
        <v>424</v>
      </c>
      <c r="C13" s="9" t="s">
        <v>119</v>
      </c>
      <c r="D13" s="9" t="s">
        <v>123</v>
      </c>
      <c r="E13" s="9" t="s">
        <v>119</v>
      </c>
      <c r="F13" s="9" t="s">
        <v>436</v>
      </c>
      <c r="G13" s="9">
        <v>454</v>
      </c>
      <c r="H13" s="9">
        <v>19</v>
      </c>
    </row>
    <row r="14" spans="1:8" x14ac:dyDescent="0.3">
      <c r="A14" s="9">
        <v>13</v>
      </c>
      <c r="B14" s="9" t="s">
        <v>425</v>
      </c>
      <c r="C14" s="9" t="s">
        <v>119</v>
      </c>
      <c r="D14" s="9" t="s">
        <v>131</v>
      </c>
      <c r="E14" s="9" t="s">
        <v>119</v>
      </c>
      <c r="F14" s="9" t="s">
        <v>437</v>
      </c>
      <c r="G14" s="9">
        <v>531</v>
      </c>
      <c r="H14" s="9">
        <v>16</v>
      </c>
    </row>
    <row r="15" spans="1:8" x14ac:dyDescent="0.3">
      <c r="A15" s="9">
        <v>14</v>
      </c>
      <c r="B15" s="9" t="s">
        <v>425</v>
      </c>
      <c r="C15" s="9" t="s">
        <v>123</v>
      </c>
      <c r="D15" s="9" t="s">
        <v>133</v>
      </c>
      <c r="E15" s="9" t="s">
        <v>123</v>
      </c>
      <c r="F15" s="9" t="s">
        <v>438</v>
      </c>
      <c r="G15" s="9">
        <v>674</v>
      </c>
      <c r="H15" s="9">
        <v>15</v>
      </c>
    </row>
    <row r="16" spans="1:8" x14ac:dyDescent="0.3">
      <c r="A16" s="9">
        <v>15</v>
      </c>
      <c r="B16" s="9" t="s">
        <v>426</v>
      </c>
      <c r="C16" s="9" t="s">
        <v>119</v>
      </c>
      <c r="D16" s="9" t="s">
        <v>123</v>
      </c>
      <c r="E16" s="9" t="s">
        <v>119</v>
      </c>
      <c r="F16" s="9" t="s">
        <v>437</v>
      </c>
      <c r="G16" s="9">
        <v>505</v>
      </c>
      <c r="H16" s="9">
        <v>13</v>
      </c>
    </row>
    <row r="18" spans="9:9" ht="18" x14ac:dyDescent="0.35">
      <c r="I18" s="28"/>
    </row>
    <row r="19" spans="9:9" ht="18" x14ac:dyDescent="0.35">
      <c r="I19" s="28"/>
    </row>
    <row r="20" spans="9:9" ht="18" x14ac:dyDescent="0.35">
      <c r="I20" s="28"/>
    </row>
    <row r="21" spans="9:9" ht="18" x14ac:dyDescent="0.35">
      <c r="I21" s="28"/>
    </row>
    <row r="22" spans="9:9" ht="18" x14ac:dyDescent="0.35">
      <c r="I22" s="28"/>
    </row>
  </sheetData>
  <autoFilter ref="A1:H1" xr:uid="{7871C5D2-A661-46C4-A3FF-A59835E5AC63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318F0-D089-4F46-AE3A-FCCB5AD90340}">
  <dimension ref="A1:G455"/>
  <sheetViews>
    <sheetView workbookViewId="0">
      <pane ySplit="1" topLeftCell="A2" activePane="bottomLeft" state="frozen"/>
      <selection pane="bottomLeft" activeCell="D12" sqref="D12"/>
    </sheetView>
  </sheetViews>
  <sheetFormatPr defaultRowHeight="14.4" x14ac:dyDescent="0.3"/>
  <cols>
    <col min="1" max="1" width="11.33203125" bestFit="1" customWidth="1"/>
    <col min="2" max="2" width="9" customWidth="1"/>
    <col min="3" max="3" width="11" customWidth="1"/>
    <col min="4" max="6" width="11.33203125" customWidth="1"/>
  </cols>
  <sheetData>
    <row r="1" spans="1:6" x14ac:dyDescent="0.3">
      <c r="A1" s="43" t="s">
        <v>172</v>
      </c>
      <c r="B1" s="44" t="s">
        <v>169</v>
      </c>
      <c r="C1" s="44" t="s">
        <v>0</v>
      </c>
      <c r="D1" s="44" t="s">
        <v>170</v>
      </c>
      <c r="E1" s="45" t="s">
        <v>171</v>
      </c>
    </row>
    <row r="2" spans="1:6" x14ac:dyDescent="0.3">
      <c r="A2" s="42" t="s">
        <v>119</v>
      </c>
      <c r="B2" s="16">
        <f>D2/C2*100</f>
        <v>100</v>
      </c>
      <c r="C2" s="9">
        <v>5</v>
      </c>
      <c r="D2" s="9">
        <v>5</v>
      </c>
      <c r="E2" s="41">
        <v>0</v>
      </c>
    </row>
    <row r="3" spans="1:6" x14ac:dyDescent="0.3">
      <c r="A3" s="42" t="s">
        <v>123</v>
      </c>
      <c r="B3" s="16">
        <f t="shared" ref="B3:B9" si="0">D3/C3*100</f>
        <v>60</v>
      </c>
      <c r="C3" s="9">
        <v>5</v>
      </c>
      <c r="D3" s="9">
        <v>3</v>
      </c>
      <c r="E3" s="41">
        <v>1</v>
      </c>
    </row>
    <row r="4" spans="1:6" x14ac:dyDescent="0.3">
      <c r="A4" s="42" t="s">
        <v>133</v>
      </c>
      <c r="B4" s="16">
        <f t="shared" si="0"/>
        <v>66.666666666666657</v>
      </c>
      <c r="C4" s="9">
        <v>3</v>
      </c>
      <c r="D4" s="9">
        <v>2</v>
      </c>
      <c r="E4" s="41">
        <v>1</v>
      </c>
    </row>
    <row r="5" spans="1:6" x14ac:dyDescent="0.3">
      <c r="A5" s="42" t="s">
        <v>131</v>
      </c>
      <c r="B5" s="16">
        <f t="shared" si="0"/>
        <v>33.333333333333329</v>
      </c>
      <c r="C5" s="9">
        <v>3</v>
      </c>
      <c r="D5" s="9">
        <v>1</v>
      </c>
      <c r="E5" s="41">
        <v>1</v>
      </c>
    </row>
    <row r="6" spans="1:6" x14ac:dyDescent="0.3">
      <c r="A6" s="42" t="s">
        <v>127</v>
      </c>
      <c r="B6" s="16">
        <f t="shared" si="0"/>
        <v>33.333333333333329</v>
      </c>
      <c r="C6" s="9">
        <v>3</v>
      </c>
      <c r="D6" s="9">
        <v>1</v>
      </c>
      <c r="E6" s="41">
        <v>1</v>
      </c>
    </row>
    <row r="7" spans="1:6" x14ac:dyDescent="0.3">
      <c r="A7" s="42" t="s">
        <v>129</v>
      </c>
      <c r="B7" s="16">
        <f t="shared" si="0"/>
        <v>0</v>
      </c>
      <c r="C7" s="9">
        <v>3</v>
      </c>
      <c r="D7" s="9">
        <v>0</v>
      </c>
      <c r="E7" s="41">
        <v>3</v>
      </c>
    </row>
    <row r="8" spans="1:6" x14ac:dyDescent="0.3">
      <c r="A8" s="42" t="s">
        <v>121</v>
      </c>
      <c r="B8" s="16">
        <f t="shared" si="0"/>
        <v>0</v>
      </c>
      <c r="C8" s="9">
        <v>2</v>
      </c>
      <c r="D8" s="9">
        <v>0</v>
      </c>
      <c r="E8" s="41">
        <v>2</v>
      </c>
    </row>
    <row r="9" spans="1:6" x14ac:dyDescent="0.3">
      <c r="A9" s="40" t="s">
        <v>125</v>
      </c>
      <c r="B9" s="56">
        <f t="shared" si="0"/>
        <v>0</v>
      </c>
      <c r="C9" s="46">
        <v>2</v>
      </c>
      <c r="D9" s="46">
        <v>0</v>
      </c>
      <c r="E9" s="39">
        <v>2</v>
      </c>
    </row>
    <row r="10" spans="1:6" x14ac:dyDescent="0.3">
      <c r="A10" s="8"/>
    </row>
    <row r="11" spans="1:6" x14ac:dyDescent="0.3">
      <c r="A11" s="8"/>
    </row>
    <row r="12" spans="1:6" ht="15.6" x14ac:dyDescent="0.3">
      <c r="A12" s="8"/>
      <c r="D12" s="29"/>
      <c r="E12" s="29"/>
      <c r="F12" s="29"/>
    </row>
    <row r="13" spans="1:6" ht="15.6" x14ac:dyDescent="0.3">
      <c r="A13" s="8"/>
      <c r="D13" s="29"/>
      <c r="E13" s="29"/>
      <c r="F13" s="29"/>
    </row>
    <row r="14" spans="1:6" ht="15.6" x14ac:dyDescent="0.3">
      <c r="A14" s="8"/>
      <c r="E14" s="30"/>
      <c r="F14" s="31"/>
    </row>
    <row r="15" spans="1:6" ht="15.6" x14ac:dyDescent="0.3">
      <c r="A15" s="8"/>
      <c r="D15" s="70"/>
      <c r="E15" s="70"/>
      <c r="F15" s="70"/>
    </row>
    <row r="16" spans="1:6" ht="17.399999999999999" x14ac:dyDescent="0.3">
      <c r="A16" s="8"/>
      <c r="D16" s="36"/>
      <c r="E16" s="30"/>
      <c r="F16" s="31"/>
    </row>
    <row r="17" spans="1:7" x14ac:dyDescent="0.3">
      <c r="A17" s="8"/>
    </row>
    <row r="18" spans="1:7" x14ac:dyDescent="0.3">
      <c r="A18" s="8"/>
    </row>
    <row r="19" spans="1:7" ht="15.6" x14ac:dyDescent="0.3">
      <c r="A19" s="8"/>
      <c r="F19" s="71"/>
      <c r="G19" s="71"/>
    </row>
    <row r="20" spans="1:7" ht="15.6" x14ac:dyDescent="0.3">
      <c r="A20" s="8"/>
      <c r="G20" s="69"/>
    </row>
    <row r="21" spans="1:7" x14ac:dyDescent="0.3">
      <c r="A21" s="8"/>
    </row>
    <row r="22" spans="1:7" x14ac:dyDescent="0.3">
      <c r="A22" s="8"/>
    </row>
    <row r="23" spans="1:7" x14ac:dyDescent="0.3">
      <c r="A23" s="8"/>
    </row>
    <row r="24" spans="1:7" x14ac:dyDescent="0.3">
      <c r="A24" s="8"/>
    </row>
    <row r="25" spans="1:7" x14ac:dyDescent="0.3">
      <c r="A25" s="8"/>
    </row>
    <row r="26" spans="1:7" x14ac:dyDescent="0.3">
      <c r="A26" s="8"/>
    </row>
    <row r="27" spans="1:7" x14ac:dyDescent="0.3">
      <c r="A27" s="8"/>
    </row>
    <row r="28" spans="1:7" x14ac:dyDescent="0.3">
      <c r="A28" s="8"/>
    </row>
    <row r="29" spans="1:7" x14ac:dyDescent="0.3">
      <c r="A29" s="8"/>
    </row>
    <row r="30" spans="1:7" x14ac:dyDescent="0.3">
      <c r="A30" s="8"/>
    </row>
    <row r="31" spans="1:7" x14ac:dyDescent="0.3">
      <c r="A31" s="8"/>
    </row>
    <row r="32" spans="1:7" x14ac:dyDescent="0.3">
      <c r="A32" s="8"/>
    </row>
    <row r="33" spans="1:1" x14ac:dyDescent="0.3">
      <c r="A33" s="8"/>
    </row>
    <row r="34" spans="1:1" x14ac:dyDescent="0.3">
      <c r="A34" s="8"/>
    </row>
    <row r="35" spans="1:1" x14ac:dyDescent="0.3">
      <c r="A35" s="8"/>
    </row>
    <row r="36" spans="1:1" x14ac:dyDescent="0.3">
      <c r="A36" s="8"/>
    </row>
    <row r="37" spans="1:1" x14ac:dyDescent="0.3">
      <c r="A37" s="8"/>
    </row>
    <row r="38" spans="1:1" x14ac:dyDescent="0.3">
      <c r="A38" s="8"/>
    </row>
    <row r="39" spans="1:1" x14ac:dyDescent="0.3">
      <c r="A39" s="8"/>
    </row>
    <row r="40" spans="1:1" x14ac:dyDescent="0.3">
      <c r="A40" s="8"/>
    </row>
    <row r="41" spans="1:1" x14ac:dyDescent="0.3">
      <c r="A41" s="8"/>
    </row>
    <row r="42" spans="1:1" x14ac:dyDescent="0.3">
      <c r="A42" s="8"/>
    </row>
    <row r="43" spans="1:1" x14ac:dyDescent="0.3">
      <c r="A43" s="8"/>
    </row>
    <row r="44" spans="1:1" x14ac:dyDescent="0.3">
      <c r="A44" s="8"/>
    </row>
    <row r="45" spans="1:1" x14ac:dyDescent="0.3">
      <c r="A45" s="8"/>
    </row>
    <row r="46" spans="1:1" x14ac:dyDescent="0.3">
      <c r="A46" s="8"/>
    </row>
    <row r="47" spans="1:1" x14ac:dyDescent="0.3">
      <c r="A47" s="8"/>
    </row>
    <row r="48" spans="1:1" x14ac:dyDescent="0.3">
      <c r="A48" s="8"/>
    </row>
    <row r="49" spans="1:1" x14ac:dyDescent="0.3">
      <c r="A49" s="8"/>
    </row>
    <row r="50" spans="1:1" x14ac:dyDescent="0.3">
      <c r="A50" s="8"/>
    </row>
    <row r="51" spans="1:1" x14ac:dyDescent="0.3">
      <c r="A51" s="8"/>
    </row>
    <row r="52" spans="1:1" x14ac:dyDescent="0.3">
      <c r="A52" s="8"/>
    </row>
    <row r="53" spans="1:1" x14ac:dyDescent="0.3">
      <c r="A53" s="8"/>
    </row>
    <row r="54" spans="1:1" x14ac:dyDescent="0.3">
      <c r="A54" s="8"/>
    </row>
    <row r="55" spans="1:1" x14ac:dyDescent="0.3">
      <c r="A55" s="8"/>
    </row>
    <row r="56" spans="1:1" x14ac:dyDescent="0.3">
      <c r="A56" s="8"/>
    </row>
    <row r="57" spans="1:1" x14ac:dyDescent="0.3">
      <c r="A57" s="8"/>
    </row>
    <row r="58" spans="1:1" x14ac:dyDescent="0.3">
      <c r="A58" s="8"/>
    </row>
    <row r="59" spans="1:1" x14ac:dyDescent="0.3">
      <c r="A59" s="8"/>
    </row>
    <row r="60" spans="1:1" x14ac:dyDescent="0.3">
      <c r="A60" s="8"/>
    </row>
    <row r="61" spans="1:1" x14ac:dyDescent="0.3">
      <c r="A61" s="8"/>
    </row>
    <row r="62" spans="1:1" x14ac:dyDescent="0.3">
      <c r="A62" s="8"/>
    </row>
    <row r="63" spans="1:1" x14ac:dyDescent="0.3">
      <c r="A63" s="8"/>
    </row>
    <row r="64" spans="1:1" x14ac:dyDescent="0.3">
      <c r="A64" s="8"/>
    </row>
    <row r="65" spans="1:7" x14ac:dyDescent="0.3">
      <c r="A65" s="8"/>
    </row>
    <row r="66" spans="1:7" x14ac:dyDescent="0.3">
      <c r="A66" s="8"/>
    </row>
    <row r="67" spans="1:7" x14ac:dyDescent="0.3">
      <c r="A67" s="8"/>
    </row>
    <row r="68" spans="1:7" x14ac:dyDescent="0.3">
      <c r="A68" s="8"/>
    </row>
    <row r="69" spans="1:7" x14ac:dyDescent="0.3">
      <c r="A69" s="8"/>
    </row>
    <row r="70" spans="1:7" x14ac:dyDescent="0.3">
      <c r="A70" s="8"/>
    </row>
    <row r="71" spans="1:7" x14ac:dyDescent="0.3">
      <c r="A71" s="8"/>
    </row>
    <row r="72" spans="1:7" x14ac:dyDescent="0.3">
      <c r="A72" s="8"/>
    </row>
    <row r="73" spans="1:7" x14ac:dyDescent="0.3">
      <c r="A73" s="8"/>
    </row>
    <row r="74" spans="1:7" x14ac:dyDescent="0.3">
      <c r="A74" s="8"/>
    </row>
    <row r="75" spans="1:7" x14ac:dyDescent="0.3">
      <c r="A75" s="8"/>
    </row>
    <row r="76" spans="1:7" x14ac:dyDescent="0.3">
      <c r="A76" s="8"/>
    </row>
    <row r="77" spans="1:7" x14ac:dyDescent="0.3">
      <c r="A77" s="8"/>
      <c r="B77" t="e" cm="1">
        <f t="array" ref="B77">INDEX($A$1:$A$726, (ROW()-1)*6 + COLUMN()-COLUMN(#REF!) + 1)</f>
        <v>#REF!</v>
      </c>
      <c r="C77" t="e" cm="1">
        <f t="array" ref="C77">INDEX($A$1:$A$726, (ROW()-1)*6 + COLUMN()-COLUMN(#REF!) + 1)</f>
        <v>#REF!</v>
      </c>
      <c r="D77" t="e" cm="1">
        <f t="array" ref="D77">INDEX($A$1:$A$726, (ROW()-1)*6 + COLUMN()-COLUMN(#REF!) + 1)</f>
        <v>#REF!</v>
      </c>
      <c r="E77" t="e" cm="1">
        <f t="array" ref="E77">INDEX($A$1:$A$726, (ROW()-1)*6 + COLUMN()-COLUMN(#REF!) + 1)</f>
        <v>#REF!</v>
      </c>
      <c r="F77" t="e" cm="1">
        <f t="array" ref="F77">INDEX($A$1:$A$726, (ROW()-1)*6 + COLUMN()-COLUMN(#REF!) + 1)</f>
        <v>#REF!</v>
      </c>
      <c r="G77" t="e" cm="1">
        <f t="array" ref="G77">INDEX($A$1:$A$726, (ROW()-1)*6 + COLUMN()-COLUMN(#REF!) + 1)</f>
        <v>#REF!</v>
      </c>
    </row>
    <row r="78" spans="1:7" x14ac:dyDescent="0.3">
      <c r="A78" s="8"/>
      <c r="B78" t="e" cm="1">
        <f t="array" ref="B78">INDEX($A$1:$A$726, (ROW()-1)*6 + COLUMN()-COLUMN(#REF!) + 1)</f>
        <v>#REF!</v>
      </c>
      <c r="C78" t="e" cm="1">
        <f t="array" ref="C78">INDEX($A$1:$A$726, (ROW()-1)*6 + COLUMN()-COLUMN(#REF!) + 1)</f>
        <v>#REF!</v>
      </c>
      <c r="D78" t="e" cm="1">
        <f t="array" ref="D78">INDEX($A$1:$A$726, (ROW()-1)*6 + COLUMN()-COLUMN(#REF!) + 1)</f>
        <v>#REF!</v>
      </c>
      <c r="E78" t="e" cm="1">
        <f t="array" ref="E78">INDEX($A$1:$A$726, (ROW()-1)*6 + COLUMN()-COLUMN(#REF!) + 1)</f>
        <v>#REF!</v>
      </c>
      <c r="F78" t="e" cm="1">
        <f t="array" ref="F78">INDEX($A$1:$A$726, (ROW()-1)*6 + COLUMN()-COLUMN(#REF!) + 1)</f>
        <v>#REF!</v>
      </c>
      <c r="G78" t="e" cm="1">
        <f t="array" ref="G78">INDEX($A$1:$A$726, (ROW()-1)*6 + COLUMN()-COLUMN(#REF!) + 1)</f>
        <v>#REF!</v>
      </c>
    </row>
    <row r="79" spans="1:7" x14ac:dyDescent="0.3">
      <c r="A79" s="8"/>
      <c r="B79" t="e" cm="1">
        <f t="array" ref="B79">INDEX($A$1:$A$726, (ROW()-1)*6 + COLUMN()-COLUMN(#REF!) + 1)</f>
        <v>#REF!</v>
      </c>
      <c r="C79" t="e" cm="1">
        <f t="array" ref="C79">INDEX($A$1:$A$726, (ROW()-1)*6 + COLUMN()-COLUMN(#REF!) + 1)</f>
        <v>#REF!</v>
      </c>
      <c r="D79" t="e" cm="1">
        <f t="array" ref="D79">INDEX($A$1:$A$726, (ROW()-1)*6 + COLUMN()-COLUMN(#REF!) + 1)</f>
        <v>#REF!</v>
      </c>
      <c r="E79" t="e" cm="1">
        <f t="array" ref="E79">INDEX($A$1:$A$726, (ROW()-1)*6 + COLUMN()-COLUMN(#REF!) + 1)</f>
        <v>#REF!</v>
      </c>
      <c r="F79" t="e" cm="1">
        <f t="array" ref="F79">INDEX($A$1:$A$726, (ROW()-1)*6 + COLUMN()-COLUMN(#REF!) + 1)</f>
        <v>#REF!</v>
      </c>
      <c r="G79" t="e" cm="1">
        <f t="array" ref="G79">INDEX($A$1:$A$726, (ROW()-1)*6 + COLUMN()-COLUMN(#REF!) + 1)</f>
        <v>#REF!</v>
      </c>
    </row>
    <row r="80" spans="1:7" x14ac:dyDescent="0.3">
      <c r="A80" s="8"/>
      <c r="B80" t="e" cm="1">
        <f t="array" ref="B80">INDEX($A$1:$A$726, (ROW()-1)*6 + COLUMN()-COLUMN(#REF!) + 1)</f>
        <v>#REF!</v>
      </c>
      <c r="C80" t="e" cm="1">
        <f t="array" ref="C80">INDEX($A$1:$A$726, (ROW()-1)*6 + COLUMN()-COLUMN(#REF!) + 1)</f>
        <v>#REF!</v>
      </c>
      <c r="D80" t="e" cm="1">
        <f t="array" ref="D80">INDEX($A$1:$A$726, (ROW()-1)*6 + COLUMN()-COLUMN(#REF!) + 1)</f>
        <v>#REF!</v>
      </c>
      <c r="E80" t="e" cm="1">
        <f t="array" ref="E80">INDEX($A$1:$A$726, (ROW()-1)*6 + COLUMN()-COLUMN(#REF!) + 1)</f>
        <v>#REF!</v>
      </c>
      <c r="F80" t="e" cm="1">
        <f t="array" ref="F80">INDEX($A$1:$A$726, (ROW()-1)*6 + COLUMN()-COLUMN(#REF!) + 1)</f>
        <v>#REF!</v>
      </c>
      <c r="G80" t="e" cm="1">
        <f t="array" ref="G80">INDEX($A$1:$A$726, (ROW()-1)*6 + COLUMN()-COLUMN(#REF!) + 1)</f>
        <v>#REF!</v>
      </c>
    </row>
    <row r="81" spans="1:7" x14ac:dyDescent="0.3">
      <c r="A81" s="8"/>
      <c r="B81" t="e" cm="1">
        <f t="array" ref="B81">INDEX($A$1:$A$726, (ROW()-1)*6 + COLUMN()-COLUMN(#REF!) + 1)</f>
        <v>#REF!</v>
      </c>
      <c r="C81" t="e" cm="1">
        <f t="array" ref="C81">INDEX($A$1:$A$726, (ROW()-1)*6 + COLUMN()-COLUMN(#REF!) + 1)</f>
        <v>#REF!</v>
      </c>
      <c r="D81" t="e" cm="1">
        <f t="array" ref="D81">INDEX($A$1:$A$726, (ROW()-1)*6 + COLUMN()-COLUMN(#REF!) + 1)</f>
        <v>#REF!</v>
      </c>
      <c r="E81" t="e" cm="1">
        <f t="array" ref="E81">INDEX($A$1:$A$726, (ROW()-1)*6 + COLUMN()-COLUMN(#REF!) + 1)</f>
        <v>#REF!</v>
      </c>
      <c r="F81" t="e" cm="1">
        <f t="array" ref="F81">INDEX($A$1:$A$726, (ROW()-1)*6 + COLUMN()-COLUMN(#REF!) + 1)</f>
        <v>#REF!</v>
      </c>
      <c r="G81" t="e" cm="1">
        <f t="array" ref="G81">INDEX($A$1:$A$726, (ROW()-1)*6 + COLUMN()-COLUMN(#REF!) + 1)</f>
        <v>#REF!</v>
      </c>
    </row>
    <row r="82" spans="1:7" x14ac:dyDescent="0.3">
      <c r="A82" s="8"/>
      <c r="B82" t="e" cm="1">
        <f t="array" ref="B82">INDEX($A$1:$A$726, (ROW()-1)*6 + COLUMN()-COLUMN(#REF!) + 1)</f>
        <v>#REF!</v>
      </c>
      <c r="C82" t="e" cm="1">
        <f t="array" ref="C82">INDEX($A$1:$A$726, (ROW()-1)*6 + COLUMN()-COLUMN(#REF!) + 1)</f>
        <v>#REF!</v>
      </c>
      <c r="D82" t="e" cm="1">
        <f t="array" ref="D82">INDEX($A$1:$A$726, (ROW()-1)*6 + COLUMN()-COLUMN(#REF!) + 1)</f>
        <v>#REF!</v>
      </c>
      <c r="E82" t="e" cm="1">
        <f t="array" ref="E82">INDEX($A$1:$A$726, (ROW()-1)*6 + COLUMN()-COLUMN(#REF!) + 1)</f>
        <v>#REF!</v>
      </c>
      <c r="F82" t="e" cm="1">
        <f t="array" ref="F82">INDEX($A$1:$A$726, (ROW()-1)*6 + COLUMN()-COLUMN(#REF!) + 1)</f>
        <v>#REF!</v>
      </c>
      <c r="G82" t="e" cm="1">
        <f t="array" ref="G82">INDEX($A$1:$A$726, (ROW()-1)*6 + COLUMN()-COLUMN(#REF!) + 1)</f>
        <v>#REF!</v>
      </c>
    </row>
    <row r="83" spans="1:7" x14ac:dyDescent="0.3">
      <c r="A83" s="8"/>
      <c r="B83" t="e" cm="1">
        <f t="array" ref="B83">INDEX($A$1:$A$726, (ROW()-1)*6 + COLUMN()-COLUMN(#REF!) + 1)</f>
        <v>#REF!</v>
      </c>
      <c r="C83" t="e" cm="1">
        <f t="array" ref="C83">INDEX($A$1:$A$726, (ROW()-1)*6 + COLUMN()-COLUMN(#REF!) + 1)</f>
        <v>#REF!</v>
      </c>
      <c r="D83" t="e" cm="1">
        <f t="array" ref="D83">INDEX($A$1:$A$726, (ROW()-1)*6 + COLUMN()-COLUMN(#REF!) + 1)</f>
        <v>#REF!</v>
      </c>
      <c r="E83" t="e" cm="1">
        <f t="array" ref="E83">INDEX($A$1:$A$726, (ROW()-1)*6 + COLUMN()-COLUMN(#REF!) + 1)</f>
        <v>#REF!</v>
      </c>
      <c r="F83" t="e" cm="1">
        <f t="array" ref="F83">INDEX($A$1:$A$726, (ROW()-1)*6 + COLUMN()-COLUMN(#REF!) + 1)</f>
        <v>#REF!</v>
      </c>
      <c r="G83" t="e" cm="1">
        <f t="array" ref="G83">INDEX($A$1:$A$726, (ROW()-1)*6 + COLUMN()-COLUMN(#REF!) + 1)</f>
        <v>#REF!</v>
      </c>
    </row>
    <row r="84" spans="1:7" x14ac:dyDescent="0.3">
      <c r="A84" s="8"/>
      <c r="B84" t="e" cm="1">
        <f t="array" ref="B84">INDEX($A$1:$A$726, (ROW()-1)*6 + COLUMN()-COLUMN(#REF!) + 1)</f>
        <v>#REF!</v>
      </c>
      <c r="C84" t="e" cm="1">
        <f t="array" ref="C84">INDEX($A$1:$A$726, (ROW()-1)*6 + COLUMN()-COLUMN(#REF!) + 1)</f>
        <v>#REF!</v>
      </c>
      <c r="D84" t="e" cm="1">
        <f t="array" ref="D84">INDEX($A$1:$A$726, (ROW()-1)*6 + COLUMN()-COLUMN(#REF!) + 1)</f>
        <v>#REF!</v>
      </c>
      <c r="E84" t="e" cm="1">
        <f t="array" ref="E84">INDEX($A$1:$A$726, (ROW()-1)*6 + COLUMN()-COLUMN(#REF!) + 1)</f>
        <v>#REF!</v>
      </c>
      <c r="F84" t="e" cm="1">
        <f t="array" ref="F84">INDEX($A$1:$A$726, (ROW()-1)*6 + COLUMN()-COLUMN(#REF!) + 1)</f>
        <v>#REF!</v>
      </c>
      <c r="G84" t="e" cm="1">
        <f t="array" ref="G84">INDEX($A$1:$A$726, (ROW()-1)*6 + COLUMN()-COLUMN(#REF!) + 1)</f>
        <v>#REF!</v>
      </c>
    </row>
    <row r="85" spans="1:7" x14ac:dyDescent="0.3">
      <c r="A85" s="8"/>
      <c r="B85" t="e" cm="1">
        <f t="array" ref="B85">INDEX($A$1:$A$726, (ROW()-1)*6 + COLUMN()-COLUMN(#REF!) + 1)</f>
        <v>#REF!</v>
      </c>
      <c r="C85" t="e" cm="1">
        <f t="array" ref="C85">INDEX($A$1:$A$726, (ROW()-1)*6 + COLUMN()-COLUMN(#REF!) + 1)</f>
        <v>#REF!</v>
      </c>
      <c r="D85" t="e" cm="1">
        <f t="array" ref="D85">INDEX($A$1:$A$726, (ROW()-1)*6 + COLUMN()-COLUMN(#REF!) + 1)</f>
        <v>#REF!</v>
      </c>
      <c r="E85" t="e" cm="1">
        <f t="array" ref="E85">INDEX($A$1:$A$726, (ROW()-1)*6 + COLUMN()-COLUMN(#REF!) + 1)</f>
        <v>#REF!</v>
      </c>
      <c r="F85" t="e" cm="1">
        <f t="array" ref="F85">INDEX($A$1:$A$726, (ROW()-1)*6 + COLUMN()-COLUMN(#REF!) + 1)</f>
        <v>#REF!</v>
      </c>
      <c r="G85" t="e" cm="1">
        <f t="array" ref="G85">INDEX($A$1:$A$726, (ROW()-1)*6 + COLUMN()-COLUMN(#REF!) + 1)</f>
        <v>#REF!</v>
      </c>
    </row>
    <row r="86" spans="1:7" x14ac:dyDescent="0.3">
      <c r="A86" s="8"/>
      <c r="B86" t="e" cm="1">
        <f t="array" ref="B86">INDEX($A$1:$A$726, (ROW()-1)*6 + COLUMN()-COLUMN(#REF!) + 1)</f>
        <v>#REF!</v>
      </c>
      <c r="C86" t="e" cm="1">
        <f t="array" ref="C86">INDEX($A$1:$A$726, (ROW()-1)*6 + COLUMN()-COLUMN(#REF!) + 1)</f>
        <v>#REF!</v>
      </c>
      <c r="D86" t="e" cm="1">
        <f t="array" ref="D86">INDEX($A$1:$A$726, (ROW()-1)*6 + COLUMN()-COLUMN(#REF!) + 1)</f>
        <v>#REF!</v>
      </c>
      <c r="E86" t="e" cm="1">
        <f t="array" ref="E86">INDEX($A$1:$A$726, (ROW()-1)*6 + COLUMN()-COLUMN(#REF!) + 1)</f>
        <v>#REF!</v>
      </c>
      <c r="F86" t="e" cm="1">
        <f t="array" ref="F86">INDEX($A$1:$A$726, (ROW()-1)*6 + COLUMN()-COLUMN(#REF!) + 1)</f>
        <v>#REF!</v>
      </c>
      <c r="G86" t="e" cm="1">
        <f t="array" ref="G86">INDEX($A$1:$A$726, (ROW()-1)*6 + COLUMN()-COLUMN(#REF!) + 1)</f>
        <v>#REF!</v>
      </c>
    </row>
    <row r="87" spans="1:7" x14ac:dyDescent="0.3">
      <c r="A87" s="8"/>
      <c r="B87" t="e" cm="1">
        <f t="array" ref="B87">INDEX($A$1:$A$726, (ROW()-1)*6 + COLUMN()-COLUMN(#REF!) + 1)</f>
        <v>#REF!</v>
      </c>
      <c r="C87" t="e" cm="1">
        <f t="array" ref="C87">INDEX($A$1:$A$726, (ROW()-1)*6 + COLUMN()-COLUMN(#REF!) + 1)</f>
        <v>#REF!</v>
      </c>
      <c r="D87" t="e" cm="1">
        <f t="array" ref="D87">INDEX($A$1:$A$726, (ROW()-1)*6 + COLUMN()-COLUMN(#REF!) + 1)</f>
        <v>#REF!</v>
      </c>
      <c r="E87" t="e" cm="1">
        <f t="array" ref="E87">INDEX($A$1:$A$726, (ROW()-1)*6 + COLUMN()-COLUMN(#REF!) + 1)</f>
        <v>#REF!</v>
      </c>
      <c r="F87" t="e" cm="1">
        <f t="array" ref="F87">INDEX($A$1:$A$726, (ROW()-1)*6 + COLUMN()-COLUMN(#REF!) + 1)</f>
        <v>#REF!</v>
      </c>
      <c r="G87" t="e" cm="1">
        <f t="array" ref="G87">INDEX($A$1:$A$726, (ROW()-1)*6 + COLUMN()-COLUMN(#REF!) + 1)</f>
        <v>#REF!</v>
      </c>
    </row>
    <row r="88" spans="1:7" x14ac:dyDescent="0.3">
      <c r="A88" s="8"/>
      <c r="B88" t="e" cm="1">
        <f t="array" ref="B88">INDEX($A$1:$A$726, (ROW()-1)*6 + COLUMN()-COLUMN(#REF!) + 1)</f>
        <v>#REF!</v>
      </c>
      <c r="C88" t="e" cm="1">
        <f t="array" ref="C88">INDEX($A$1:$A$726, (ROW()-1)*6 + COLUMN()-COLUMN(#REF!) + 1)</f>
        <v>#REF!</v>
      </c>
      <c r="D88" t="e" cm="1">
        <f t="array" ref="D88">INDEX($A$1:$A$726, (ROW()-1)*6 + COLUMN()-COLUMN(#REF!) + 1)</f>
        <v>#REF!</v>
      </c>
      <c r="E88" t="e" cm="1">
        <f t="array" ref="E88">INDEX($A$1:$A$726, (ROW()-1)*6 + COLUMN()-COLUMN(#REF!) + 1)</f>
        <v>#REF!</v>
      </c>
      <c r="F88" t="e" cm="1">
        <f t="array" ref="F88">INDEX($A$1:$A$726, (ROW()-1)*6 + COLUMN()-COLUMN(#REF!) + 1)</f>
        <v>#REF!</v>
      </c>
      <c r="G88" t="e" cm="1">
        <f t="array" ref="G88">INDEX($A$1:$A$726, (ROW()-1)*6 + COLUMN()-COLUMN(#REF!) + 1)</f>
        <v>#REF!</v>
      </c>
    </row>
    <row r="89" spans="1:7" x14ac:dyDescent="0.3">
      <c r="A89" s="8"/>
      <c r="B89" t="e" cm="1">
        <f t="array" ref="B89">INDEX($A$1:$A$726, (ROW()-1)*6 + COLUMN()-COLUMN(#REF!) + 1)</f>
        <v>#REF!</v>
      </c>
      <c r="C89" t="e" cm="1">
        <f t="array" ref="C89">INDEX($A$1:$A$726, (ROW()-1)*6 + COLUMN()-COLUMN(#REF!) + 1)</f>
        <v>#REF!</v>
      </c>
      <c r="D89" t="e" cm="1">
        <f t="array" ref="D89">INDEX($A$1:$A$726, (ROW()-1)*6 + COLUMN()-COLUMN(#REF!) + 1)</f>
        <v>#REF!</v>
      </c>
      <c r="E89" t="e" cm="1">
        <f t="array" ref="E89">INDEX($A$1:$A$726, (ROW()-1)*6 + COLUMN()-COLUMN(#REF!) + 1)</f>
        <v>#REF!</v>
      </c>
      <c r="F89" t="e" cm="1">
        <f t="array" ref="F89">INDEX($A$1:$A$726, (ROW()-1)*6 + COLUMN()-COLUMN(#REF!) + 1)</f>
        <v>#REF!</v>
      </c>
      <c r="G89" t="e" cm="1">
        <f t="array" ref="G89">INDEX($A$1:$A$726, (ROW()-1)*6 + COLUMN()-COLUMN(#REF!) + 1)</f>
        <v>#REF!</v>
      </c>
    </row>
    <row r="90" spans="1:7" x14ac:dyDescent="0.3">
      <c r="A90" s="8"/>
      <c r="B90" t="e" cm="1">
        <f t="array" ref="B90">INDEX($A$1:$A$726, (ROW()-1)*6 + COLUMN()-COLUMN(#REF!) + 1)</f>
        <v>#REF!</v>
      </c>
      <c r="C90" t="e" cm="1">
        <f t="array" ref="C90">INDEX($A$1:$A$726, (ROW()-1)*6 + COLUMN()-COLUMN(#REF!) + 1)</f>
        <v>#REF!</v>
      </c>
      <c r="D90" t="e" cm="1">
        <f t="array" ref="D90">INDEX($A$1:$A$726, (ROW()-1)*6 + COLUMN()-COLUMN(#REF!) + 1)</f>
        <v>#REF!</v>
      </c>
      <c r="E90" t="e" cm="1">
        <f t="array" ref="E90">INDEX($A$1:$A$726, (ROW()-1)*6 + COLUMN()-COLUMN(#REF!) + 1)</f>
        <v>#REF!</v>
      </c>
      <c r="F90" t="e" cm="1">
        <f t="array" ref="F90">INDEX($A$1:$A$726, (ROW()-1)*6 + COLUMN()-COLUMN(#REF!) + 1)</f>
        <v>#REF!</v>
      </c>
      <c r="G90" t="e" cm="1">
        <f t="array" ref="G90">INDEX($A$1:$A$726, (ROW()-1)*6 + COLUMN()-COLUMN(#REF!) + 1)</f>
        <v>#REF!</v>
      </c>
    </row>
    <row r="91" spans="1:7" x14ac:dyDescent="0.3">
      <c r="A91" s="8"/>
      <c r="B91" t="e" cm="1">
        <f t="array" ref="B91">INDEX($A$1:$A$726, (ROW()-1)*6 + COLUMN()-COLUMN(#REF!) + 1)</f>
        <v>#REF!</v>
      </c>
      <c r="C91" t="e" cm="1">
        <f t="array" ref="C91">INDEX($A$1:$A$726, (ROW()-1)*6 + COLUMN()-COLUMN(#REF!) + 1)</f>
        <v>#REF!</v>
      </c>
      <c r="D91" t="e" cm="1">
        <f t="array" ref="D91">INDEX($A$1:$A$726, (ROW()-1)*6 + COLUMN()-COLUMN(#REF!) + 1)</f>
        <v>#REF!</v>
      </c>
      <c r="E91" t="e" cm="1">
        <f t="array" ref="E91">INDEX($A$1:$A$726, (ROW()-1)*6 + COLUMN()-COLUMN(#REF!) + 1)</f>
        <v>#REF!</v>
      </c>
      <c r="F91" t="e" cm="1">
        <f t="array" ref="F91">INDEX($A$1:$A$726, (ROW()-1)*6 + COLUMN()-COLUMN(#REF!) + 1)</f>
        <v>#REF!</v>
      </c>
      <c r="G91" t="e" cm="1">
        <f t="array" ref="G91">INDEX($A$1:$A$726, (ROW()-1)*6 + COLUMN()-COLUMN(#REF!) + 1)</f>
        <v>#REF!</v>
      </c>
    </row>
    <row r="92" spans="1:7" x14ac:dyDescent="0.3">
      <c r="A92" s="8"/>
      <c r="B92" t="e" cm="1">
        <f t="array" ref="B92">INDEX($A$1:$A$726, (ROW()-1)*6 + COLUMN()-COLUMN(#REF!) + 1)</f>
        <v>#REF!</v>
      </c>
      <c r="C92" t="e" cm="1">
        <f t="array" ref="C92">INDEX($A$1:$A$726, (ROW()-1)*6 + COLUMN()-COLUMN(#REF!) + 1)</f>
        <v>#REF!</v>
      </c>
      <c r="D92" t="e" cm="1">
        <f t="array" ref="D92">INDEX($A$1:$A$726, (ROW()-1)*6 + COLUMN()-COLUMN(#REF!) + 1)</f>
        <v>#REF!</v>
      </c>
      <c r="E92" t="e" cm="1">
        <f t="array" ref="E92">INDEX($A$1:$A$726, (ROW()-1)*6 + COLUMN()-COLUMN(#REF!) + 1)</f>
        <v>#REF!</v>
      </c>
      <c r="F92" t="e" cm="1">
        <f t="array" ref="F92">INDEX($A$1:$A$726, (ROW()-1)*6 + COLUMN()-COLUMN(#REF!) + 1)</f>
        <v>#REF!</v>
      </c>
      <c r="G92" t="e" cm="1">
        <f t="array" ref="G92">INDEX($A$1:$A$726, (ROW()-1)*6 + COLUMN()-COLUMN(#REF!) + 1)</f>
        <v>#REF!</v>
      </c>
    </row>
    <row r="93" spans="1:7" x14ac:dyDescent="0.3">
      <c r="A93" s="8"/>
      <c r="B93" t="e" cm="1">
        <f t="array" ref="B93">INDEX($A$1:$A$726, (ROW()-1)*6 + COLUMN()-COLUMN(#REF!) + 1)</f>
        <v>#REF!</v>
      </c>
      <c r="C93" t="e" cm="1">
        <f t="array" ref="C93">INDEX($A$1:$A$726, (ROW()-1)*6 + COLUMN()-COLUMN(#REF!) + 1)</f>
        <v>#REF!</v>
      </c>
      <c r="D93" t="e" cm="1">
        <f t="array" ref="D93">INDEX($A$1:$A$726, (ROW()-1)*6 + COLUMN()-COLUMN(#REF!) + 1)</f>
        <v>#REF!</v>
      </c>
      <c r="E93" t="e" cm="1">
        <f t="array" ref="E93">INDEX($A$1:$A$726, (ROW()-1)*6 + COLUMN()-COLUMN(#REF!) + 1)</f>
        <v>#REF!</v>
      </c>
      <c r="F93" t="e" cm="1">
        <f t="array" ref="F93">INDEX($A$1:$A$726, (ROW()-1)*6 + COLUMN()-COLUMN(#REF!) + 1)</f>
        <v>#REF!</v>
      </c>
      <c r="G93" t="e" cm="1">
        <f t="array" ref="G93">INDEX($A$1:$A$726, (ROW()-1)*6 + COLUMN()-COLUMN(#REF!) + 1)</f>
        <v>#REF!</v>
      </c>
    </row>
    <row r="94" spans="1:7" x14ac:dyDescent="0.3">
      <c r="A94" s="8"/>
      <c r="B94" t="e" cm="1">
        <f t="array" ref="B94">INDEX($A$1:$A$726, (ROW()-1)*6 + COLUMN()-COLUMN(#REF!) + 1)</f>
        <v>#REF!</v>
      </c>
      <c r="C94" t="e" cm="1">
        <f t="array" ref="C94">INDEX($A$1:$A$726, (ROW()-1)*6 + COLUMN()-COLUMN(#REF!) + 1)</f>
        <v>#REF!</v>
      </c>
      <c r="D94" t="e" cm="1">
        <f t="array" ref="D94">INDEX($A$1:$A$726, (ROW()-1)*6 + COLUMN()-COLUMN(#REF!) + 1)</f>
        <v>#REF!</v>
      </c>
      <c r="E94" t="e" cm="1">
        <f t="array" ref="E94">INDEX($A$1:$A$726, (ROW()-1)*6 + COLUMN()-COLUMN(#REF!) + 1)</f>
        <v>#REF!</v>
      </c>
      <c r="F94" t="e" cm="1">
        <f t="array" ref="F94">INDEX($A$1:$A$726, (ROW()-1)*6 + COLUMN()-COLUMN(#REF!) + 1)</f>
        <v>#REF!</v>
      </c>
      <c r="G94" t="e" cm="1">
        <f t="array" ref="G94">INDEX($A$1:$A$726, (ROW()-1)*6 + COLUMN()-COLUMN(#REF!) + 1)</f>
        <v>#REF!</v>
      </c>
    </row>
    <row r="95" spans="1:7" x14ac:dyDescent="0.3">
      <c r="A95" s="8"/>
      <c r="B95" t="e" cm="1">
        <f t="array" ref="B95">INDEX($A$1:$A$726, (ROW()-1)*6 + COLUMN()-COLUMN(#REF!) + 1)</f>
        <v>#REF!</v>
      </c>
      <c r="C95" t="e" cm="1">
        <f t="array" ref="C95">INDEX($A$1:$A$726, (ROW()-1)*6 + COLUMN()-COLUMN(#REF!) + 1)</f>
        <v>#REF!</v>
      </c>
      <c r="D95" t="e" cm="1">
        <f t="array" ref="D95">INDEX($A$1:$A$726, (ROW()-1)*6 + COLUMN()-COLUMN(#REF!) + 1)</f>
        <v>#REF!</v>
      </c>
      <c r="E95" t="e" cm="1">
        <f t="array" ref="E95">INDEX($A$1:$A$726, (ROW()-1)*6 + COLUMN()-COLUMN(#REF!) + 1)</f>
        <v>#REF!</v>
      </c>
      <c r="F95" t="e" cm="1">
        <f t="array" ref="F95">INDEX($A$1:$A$726, (ROW()-1)*6 + COLUMN()-COLUMN(#REF!) + 1)</f>
        <v>#REF!</v>
      </c>
      <c r="G95" t="e" cm="1">
        <f t="array" ref="G95">INDEX($A$1:$A$726, (ROW()-1)*6 + COLUMN()-COLUMN(#REF!) + 1)</f>
        <v>#REF!</v>
      </c>
    </row>
    <row r="96" spans="1:7" x14ac:dyDescent="0.3">
      <c r="A96" s="8"/>
      <c r="B96" t="e" cm="1">
        <f t="array" ref="B96">INDEX($A$1:$A$726, (ROW()-1)*6 + COLUMN()-COLUMN(#REF!) + 1)</f>
        <v>#REF!</v>
      </c>
      <c r="C96" t="e" cm="1">
        <f t="array" ref="C96">INDEX($A$1:$A$726, (ROW()-1)*6 + COLUMN()-COLUMN(#REF!) + 1)</f>
        <v>#REF!</v>
      </c>
      <c r="D96" t="e" cm="1">
        <f t="array" ref="D96">INDEX($A$1:$A$726, (ROW()-1)*6 + COLUMN()-COLUMN(#REF!) + 1)</f>
        <v>#REF!</v>
      </c>
      <c r="E96" t="e" cm="1">
        <f t="array" ref="E96">INDEX($A$1:$A$726, (ROW()-1)*6 + COLUMN()-COLUMN(#REF!) + 1)</f>
        <v>#REF!</v>
      </c>
      <c r="F96" t="e" cm="1">
        <f t="array" ref="F96">INDEX($A$1:$A$726, (ROW()-1)*6 + COLUMN()-COLUMN(#REF!) + 1)</f>
        <v>#REF!</v>
      </c>
      <c r="G96" t="e" cm="1">
        <f t="array" ref="G96">INDEX($A$1:$A$726, (ROW()-1)*6 + COLUMN()-COLUMN(#REF!) + 1)</f>
        <v>#REF!</v>
      </c>
    </row>
    <row r="97" spans="1:7" x14ac:dyDescent="0.3">
      <c r="A97" s="8"/>
      <c r="B97" t="e" cm="1">
        <f t="array" ref="B97">INDEX($A$1:$A$726, (ROW()-1)*6 + COLUMN()-COLUMN(#REF!) + 1)</f>
        <v>#REF!</v>
      </c>
      <c r="C97" t="e" cm="1">
        <f t="array" ref="C97">INDEX($A$1:$A$726, (ROW()-1)*6 + COLUMN()-COLUMN(#REF!) + 1)</f>
        <v>#REF!</v>
      </c>
      <c r="D97" t="e" cm="1">
        <f t="array" ref="D97">INDEX($A$1:$A$726, (ROW()-1)*6 + COLUMN()-COLUMN(#REF!) + 1)</f>
        <v>#REF!</v>
      </c>
      <c r="E97" t="e" cm="1">
        <f t="array" ref="E97">INDEX($A$1:$A$726, (ROW()-1)*6 + COLUMN()-COLUMN(#REF!) + 1)</f>
        <v>#REF!</v>
      </c>
      <c r="F97" t="e" cm="1">
        <f t="array" ref="F97">INDEX($A$1:$A$726, (ROW()-1)*6 + COLUMN()-COLUMN(#REF!) + 1)</f>
        <v>#REF!</v>
      </c>
      <c r="G97" t="e" cm="1">
        <f t="array" ref="G97">INDEX($A$1:$A$726, (ROW()-1)*6 + COLUMN()-COLUMN(#REF!) + 1)</f>
        <v>#REF!</v>
      </c>
    </row>
    <row r="98" spans="1:7" x14ac:dyDescent="0.3">
      <c r="A98" s="8"/>
      <c r="B98" t="e" cm="1">
        <f t="array" ref="B98">INDEX($A$1:$A$726, (ROW()-1)*6 + COLUMN()-COLUMN(#REF!) + 1)</f>
        <v>#REF!</v>
      </c>
      <c r="C98" t="e" cm="1">
        <f t="array" ref="C98">INDEX($A$1:$A$726, (ROW()-1)*6 + COLUMN()-COLUMN(#REF!) + 1)</f>
        <v>#REF!</v>
      </c>
      <c r="D98" t="e" cm="1">
        <f t="array" ref="D98">INDEX($A$1:$A$726, (ROW()-1)*6 + COLUMN()-COLUMN(#REF!) + 1)</f>
        <v>#REF!</v>
      </c>
      <c r="E98" t="e" cm="1">
        <f t="array" ref="E98">INDEX($A$1:$A$726, (ROW()-1)*6 + COLUMN()-COLUMN(#REF!) + 1)</f>
        <v>#REF!</v>
      </c>
      <c r="F98" t="e" cm="1">
        <f t="array" ref="F98">INDEX($A$1:$A$726, (ROW()-1)*6 + COLUMN()-COLUMN(#REF!) + 1)</f>
        <v>#REF!</v>
      </c>
      <c r="G98" t="e" cm="1">
        <f t="array" ref="G98">INDEX($A$1:$A$726, (ROW()-1)*6 + COLUMN()-COLUMN(#REF!) + 1)</f>
        <v>#REF!</v>
      </c>
    </row>
    <row r="99" spans="1:7" x14ac:dyDescent="0.3">
      <c r="A99" s="8"/>
      <c r="B99" t="e" cm="1">
        <f t="array" ref="B99">INDEX($A$1:$A$726, (ROW()-1)*6 + COLUMN()-COLUMN(#REF!) + 1)</f>
        <v>#REF!</v>
      </c>
      <c r="C99" t="e" cm="1">
        <f t="array" ref="C99">INDEX($A$1:$A$726, (ROW()-1)*6 + COLUMN()-COLUMN(#REF!) + 1)</f>
        <v>#REF!</v>
      </c>
      <c r="D99" t="e" cm="1">
        <f t="array" ref="D99">INDEX($A$1:$A$726, (ROW()-1)*6 + COLUMN()-COLUMN(#REF!) + 1)</f>
        <v>#REF!</v>
      </c>
      <c r="E99" t="e" cm="1">
        <f t="array" ref="E99">INDEX($A$1:$A$726, (ROW()-1)*6 + COLUMN()-COLUMN(#REF!) + 1)</f>
        <v>#REF!</v>
      </c>
      <c r="F99" t="e" cm="1">
        <f t="array" ref="F99">INDEX($A$1:$A$726, (ROW()-1)*6 + COLUMN()-COLUMN(#REF!) + 1)</f>
        <v>#REF!</v>
      </c>
      <c r="G99" t="e" cm="1">
        <f t="array" ref="G99">INDEX($A$1:$A$726, (ROW()-1)*6 + COLUMN()-COLUMN(#REF!) + 1)</f>
        <v>#REF!</v>
      </c>
    </row>
    <row r="100" spans="1:7" x14ac:dyDescent="0.3">
      <c r="A100" s="8"/>
      <c r="B100" t="e" cm="1">
        <f t="array" ref="B100">INDEX($A$1:$A$726, (ROW()-1)*6 + COLUMN()-COLUMN(#REF!) + 1)</f>
        <v>#REF!</v>
      </c>
      <c r="C100" t="e" cm="1">
        <f t="array" ref="C100">INDEX($A$1:$A$726, (ROW()-1)*6 + COLUMN()-COLUMN(#REF!) + 1)</f>
        <v>#REF!</v>
      </c>
      <c r="D100" t="e" cm="1">
        <f t="array" ref="D100">INDEX($A$1:$A$726, (ROW()-1)*6 + COLUMN()-COLUMN(#REF!) + 1)</f>
        <v>#REF!</v>
      </c>
      <c r="E100" t="e" cm="1">
        <f t="array" ref="E100">INDEX($A$1:$A$726, (ROW()-1)*6 + COLUMN()-COLUMN(#REF!) + 1)</f>
        <v>#REF!</v>
      </c>
      <c r="F100" t="e" cm="1">
        <f t="array" ref="F100">INDEX($A$1:$A$726, (ROW()-1)*6 + COLUMN()-COLUMN(#REF!) + 1)</f>
        <v>#REF!</v>
      </c>
      <c r="G100" t="e" cm="1">
        <f t="array" ref="G100">INDEX($A$1:$A$726, (ROW()-1)*6 + COLUMN()-COLUMN(#REF!) + 1)</f>
        <v>#REF!</v>
      </c>
    </row>
    <row r="101" spans="1:7" x14ac:dyDescent="0.3">
      <c r="A101" s="8"/>
      <c r="B101" t="e" cm="1">
        <f t="array" ref="B101">INDEX($A$1:$A$726, (ROW()-1)*6 + COLUMN()-COLUMN(#REF!) + 1)</f>
        <v>#REF!</v>
      </c>
      <c r="C101" t="e" cm="1">
        <f t="array" ref="C101">INDEX($A$1:$A$726, (ROW()-1)*6 + COLUMN()-COLUMN(#REF!) + 1)</f>
        <v>#REF!</v>
      </c>
      <c r="D101" t="e" cm="1">
        <f t="array" ref="D101">INDEX($A$1:$A$726, (ROW()-1)*6 + COLUMN()-COLUMN(#REF!) + 1)</f>
        <v>#REF!</v>
      </c>
      <c r="E101" t="e" cm="1">
        <f t="array" ref="E101">INDEX($A$1:$A$726, (ROW()-1)*6 + COLUMN()-COLUMN(#REF!) + 1)</f>
        <v>#REF!</v>
      </c>
      <c r="F101" t="e" cm="1">
        <f t="array" ref="F101">INDEX($A$1:$A$726, (ROW()-1)*6 + COLUMN()-COLUMN(#REF!) + 1)</f>
        <v>#REF!</v>
      </c>
      <c r="G101" t="e" cm="1">
        <f t="array" ref="G101">INDEX($A$1:$A$726, (ROW()-1)*6 + COLUMN()-COLUMN(#REF!) + 1)</f>
        <v>#REF!</v>
      </c>
    </row>
    <row r="102" spans="1:7" x14ac:dyDescent="0.3">
      <c r="A102" s="8"/>
      <c r="B102" t="e" cm="1">
        <f t="array" ref="B102">INDEX($A$1:$A$726, (ROW()-1)*6 + COLUMN()-COLUMN(#REF!) + 1)</f>
        <v>#REF!</v>
      </c>
      <c r="C102" t="e" cm="1">
        <f t="array" ref="C102">INDEX($A$1:$A$726, (ROW()-1)*6 + COLUMN()-COLUMN(#REF!) + 1)</f>
        <v>#REF!</v>
      </c>
      <c r="D102" t="e" cm="1">
        <f t="array" ref="D102">INDEX($A$1:$A$726, (ROW()-1)*6 + COLUMN()-COLUMN(#REF!) + 1)</f>
        <v>#REF!</v>
      </c>
      <c r="E102" t="e" cm="1">
        <f t="array" ref="E102">INDEX($A$1:$A$726, (ROW()-1)*6 + COLUMN()-COLUMN(#REF!) + 1)</f>
        <v>#REF!</v>
      </c>
      <c r="F102" t="e" cm="1">
        <f t="array" ref="F102">INDEX($A$1:$A$726, (ROW()-1)*6 + COLUMN()-COLUMN(#REF!) + 1)</f>
        <v>#REF!</v>
      </c>
      <c r="G102" t="e" cm="1">
        <f t="array" ref="G102">INDEX($A$1:$A$726, (ROW()-1)*6 + COLUMN()-COLUMN(#REF!) + 1)</f>
        <v>#REF!</v>
      </c>
    </row>
    <row r="103" spans="1:7" x14ac:dyDescent="0.3">
      <c r="A103" s="8"/>
      <c r="B103" t="e" cm="1">
        <f t="array" ref="B103">INDEX($A$1:$A$726, (ROW()-1)*6 + COLUMN()-COLUMN(#REF!) + 1)</f>
        <v>#REF!</v>
      </c>
      <c r="C103" t="e" cm="1">
        <f t="array" ref="C103">INDEX($A$1:$A$726, (ROW()-1)*6 + COLUMN()-COLUMN(#REF!) + 1)</f>
        <v>#REF!</v>
      </c>
      <c r="D103" t="e" cm="1">
        <f t="array" ref="D103">INDEX($A$1:$A$726, (ROW()-1)*6 + COLUMN()-COLUMN(#REF!) + 1)</f>
        <v>#REF!</v>
      </c>
      <c r="E103" t="e" cm="1">
        <f t="array" ref="E103">INDEX($A$1:$A$726, (ROW()-1)*6 + COLUMN()-COLUMN(#REF!) + 1)</f>
        <v>#REF!</v>
      </c>
      <c r="F103" t="e" cm="1">
        <f t="array" ref="F103">INDEX($A$1:$A$726, (ROW()-1)*6 + COLUMN()-COLUMN(#REF!) + 1)</f>
        <v>#REF!</v>
      </c>
      <c r="G103" t="e" cm="1">
        <f t="array" ref="G103">INDEX($A$1:$A$726, (ROW()-1)*6 + COLUMN()-COLUMN(#REF!) + 1)</f>
        <v>#REF!</v>
      </c>
    </row>
    <row r="104" spans="1:7" x14ac:dyDescent="0.3">
      <c r="A104" s="8"/>
      <c r="B104" t="e" cm="1">
        <f t="array" ref="B104">INDEX($A$1:$A$726, (ROW()-1)*6 + COLUMN()-COLUMN(#REF!) + 1)</f>
        <v>#REF!</v>
      </c>
      <c r="C104" t="e" cm="1">
        <f t="array" ref="C104">INDEX($A$1:$A$726, (ROW()-1)*6 + COLUMN()-COLUMN(#REF!) + 1)</f>
        <v>#REF!</v>
      </c>
      <c r="D104" t="e" cm="1">
        <f t="array" ref="D104">INDEX($A$1:$A$726, (ROW()-1)*6 + COLUMN()-COLUMN(#REF!) + 1)</f>
        <v>#REF!</v>
      </c>
      <c r="E104" t="e" cm="1">
        <f t="array" ref="E104">INDEX($A$1:$A$726, (ROW()-1)*6 + COLUMN()-COLUMN(#REF!) + 1)</f>
        <v>#REF!</v>
      </c>
      <c r="F104" t="e" cm="1">
        <f t="array" ref="F104">INDEX($A$1:$A$726, (ROW()-1)*6 + COLUMN()-COLUMN(#REF!) + 1)</f>
        <v>#REF!</v>
      </c>
      <c r="G104" t="e" cm="1">
        <f t="array" ref="G104">INDEX($A$1:$A$726, (ROW()-1)*6 + COLUMN()-COLUMN(#REF!) + 1)</f>
        <v>#REF!</v>
      </c>
    </row>
    <row r="105" spans="1:7" x14ac:dyDescent="0.3">
      <c r="A105" s="8"/>
      <c r="B105" t="e" cm="1">
        <f t="array" ref="B105">INDEX($A$1:$A$726, (ROW()-1)*6 + COLUMN()-COLUMN(#REF!) + 1)</f>
        <v>#REF!</v>
      </c>
      <c r="C105" t="e" cm="1">
        <f t="array" ref="C105">INDEX($A$1:$A$726, (ROW()-1)*6 + COLUMN()-COLUMN(#REF!) + 1)</f>
        <v>#REF!</v>
      </c>
      <c r="D105" t="e" cm="1">
        <f t="array" ref="D105">INDEX($A$1:$A$726, (ROW()-1)*6 + COLUMN()-COLUMN(#REF!) + 1)</f>
        <v>#REF!</v>
      </c>
      <c r="E105" t="e" cm="1">
        <f t="array" ref="E105">INDEX($A$1:$A$726, (ROW()-1)*6 + COLUMN()-COLUMN(#REF!) + 1)</f>
        <v>#REF!</v>
      </c>
      <c r="F105" t="e" cm="1">
        <f t="array" ref="F105">INDEX($A$1:$A$726, (ROW()-1)*6 + COLUMN()-COLUMN(#REF!) + 1)</f>
        <v>#REF!</v>
      </c>
      <c r="G105" t="e" cm="1">
        <f t="array" ref="G105">INDEX($A$1:$A$726, (ROW()-1)*6 + COLUMN()-COLUMN(#REF!) + 1)</f>
        <v>#REF!</v>
      </c>
    </row>
    <row r="106" spans="1:7" x14ac:dyDescent="0.3">
      <c r="A106" s="8"/>
      <c r="B106" t="e" cm="1">
        <f t="array" ref="B106">INDEX($A$1:$A$726, (ROW()-1)*6 + COLUMN()-COLUMN(#REF!) + 1)</f>
        <v>#REF!</v>
      </c>
      <c r="C106" t="e" cm="1">
        <f t="array" ref="C106">INDEX($A$1:$A$726, (ROW()-1)*6 + COLUMN()-COLUMN(#REF!) + 1)</f>
        <v>#REF!</v>
      </c>
      <c r="D106" t="e" cm="1">
        <f t="array" ref="D106">INDEX($A$1:$A$726, (ROW()-1)*6 + COLUMN()-COLUMN(#REF!) + 1)</f>
        <v>#REF!</v>
      </c>
      <c r="E106" t="e" cm="1">
        <f t="array" ref="E106">INDEX($A$1:$A$726, (ROW()-1)*6 + COLUMN()-COLUMN(#REF!) + 1)</f>
        <v>#REF!</v>
      </c>
      <c r="F106" t="e" cm="1">
        <f t="array" ref="F106">INDEX($A$1:$A$726, (ROW()-1)*6 + COLUMN()-COLUMN(#REF!) + 1)</f>
        <v>#REF!</v>
      </c>
      <c r="G106" t="e" cm="1">
        <f t="array" ref="G106">INDEX($A$1:$A$726, (ROW()-1)*6 + COLUMN()-COLUMN(#REF!) + 1)</f>
        <v>#REF!</v>
      </c>
    </row>
    <row r="107" spans="1:7" x14ac:dyDescent="0.3">
      <c r="A107" s="8"/>
      <c r="B107" t="e" cm="1">
        <f t="array" ref="B107">INDEX($A$1:$A$726, (ROW()-1)*6 + COLUMN()-COLUMN(#REF!) + 1)</f>
        <v>#REF!</v>
      </c>
      <c r="C107" t="e" cm="1">
        <f t="array" ref="C107">INDEX($A$1:$A$726, (ROW()-1)*6 + COLUMN()-COLUMN(#REF!) + 1)</f>
        <v>#REF!</v>
      </c>
      <c r="D107" t="e" cm="1">
        <f t="array" ref="D107">INDEX($A$1:$A$726, (ROW()-1)*6 + COLUMN()-COLUMN(#REF!) + 1)</f>
        <v>#REF!</v>
      </c>
      <c r="E107" t="e" cm="1">
        <f t="array" ref="E107">INDEX($A$1:$A$726, (ROW()-1)*6 + COLUMN()-COLUMN(#REF!) + 1)</f>
        <v>#REF!</v>
      </c>
      <c r="F107" t="e" cm="1">
        <f t="array" ref="F107">INDEX($A$1:$A$726, (ROW()-1)*6 + COLUMN()-COLUMN(#REF!) + 1)</f>
        <v>#REF!</v>
      </c>
      <c r="G107" t="e" cm="1">
        <f t="array" ref="G107">INDEX($A$1:$A$726, (ROW()-1)*6 + COLUMN()-COLUMN(#REF!) + 1)</f>
        <v>#REF!</v>
      </c>
    </row>
    <row r="108" spans="1:7" x14ac:dyDescent="0.3">
      <c r="A108" s="8"/>
      <c r="B108" t="e" cm="1">
        <f t="array" ref="B108">INDEX($A$1:$A$726, (ROW()-1)*6 + COLUMN()-COLUMN(#REF!) + 1)</f>
        <v>#REF!</v>
      </c>
      <c r="C108" t="e" cm="1">
        <f t="array" ref="C108">INDEX($A$1:$A$726, (ROW()-1)*6 + COLUMN()-COLUMN(#REF!) + 1)</f>
        <v>#REF!</v>
      </c>
      <c r="D108" t="e" cm="1">
        <f t="array" ref="D108">INDEX($A$1:$A$726, (ROW()-1)*6 + COLUMN()-COLUMN(#REF!) + 1)</f>
        <v>#REF!</v>
      </c>
      <c r="E108" t="e" cm="1">
        <f t="array" ref="E108">INDEX($A$1:$A$726, (ROW()-1)*6 + COLUMN()-COLUMN(#REF!) + 1)</f>
        <v>#REF!</v>
      </c>
      <c r="F108" t="e" cm="1">
        <f t="array" ref="F108">INDEX($A$1:$A$726, (ROW()-1)*6 + COLUMN()-COLUMN(#REF!) + 1)</f>
        <v>#REF!</v>
      </c>
      <c r="G108" t="e" cm="1">
        <f t="array" ref="G108">INDEX($A$1:$A$726, (ROW()-1)*6 + COLUMN()-COLUMN(#REF!) + 1)</f>
        <v>#REF!</v>
      </c>
    </row>
    <row r="109" spans="1:7" x14ac:dyDescent="0.3">
      <c r="A109" s="8"/>
      <c r="B109" t="e" cm="1">
        <f t="array" ref="B109">INDEX($A$1:$A$726, (ROW()-1)*6 + COLUMN()-COLUMN(#REF!) + 1)</f>
        <v>#REF!</v>
      </c>
      <c r="C109" t="e" cm="1">
        <f t="array" ref="C109">INDEX($A$1:$A$726, (ROW()-1)*6 + COLUMN()-COLUMN(#REF!) + 1)</f>
        <v>#REF!</v>
      </c>
      <c r="D109" t="e" cm="1">
        <f t="array" ref="D109">INDEX($A$1:$A$726, (ROW()-1)*6 + COLUMN()-COLUMN(#REF!) + 1)</f>
        <v>#REF!</v>
      </c>
      <c r="E109" t="e" cm="1">
        <f t="array" ref="E109">INDEX($A$1:$A$726, (ROW()-1)*6 + COLUMN()-COLUMN(#REF!) + 1)</f>
        <v>#REF!</v>
      </c>
      <c r="F109" t="e" cm="1">
        <f t="array" ref="F109">INDEX($A$1:$A$726, (ROW()-1)*6 + COLUMN()-COLUMN(#REF!) + 1)</f>
        <v>#REF!</v>
      </c>
      <c r="G109" t="e" cm="1">
        <f t="array" ref="G109">INDEX($A$1:$A$726, (ROW()-1)*6 + COLUMN()-COLUMN(#REF!) + 1)</f>
        <v>#REF!</v>
      </c>
    </row>
    <row r="110" spans="1:7" x14ac:dyDescent="0.3">
      <c r="A110" s="8"/>
      <c r="B110" t="e" cm="1">
        <f t="array" ref="B110">INDEX($A$1:$A$726, (ROW()-1)*6 + COLUMN()-COLUMN(#REF!) + 1)</f>
        <v>#REF!</v>
      </c>
      <c r="C110" t="e" cm="1">
        <f t="array" ref="C110">INDEX($A$1:$A$726, (ROW()-1)*6 + COLUMN()-COLUMN(#REF!) + 1)</f>
        <v>#REF!</v>
      </c>
      <c r="D110" t="e" cm="1">
        <f t="array" ref="D110">INDEX($A$1:$A$726, (ROW()-1)*6 + COLUMN()-COLUMN(#REF!) + 1)</f>
        <v>#REF!</v>
      </c>
      <c r="E110" t="e" cm="1">
        <f t="array" ref="E110">INDEX($A$1:$A$726, (ROW()-1)*6 + COLUMN()-COLUMN(#REF!) + 1)</f>
        <v>#REF!</v>
      </c>
      <c r="F110" t="e" cm="1">
        <f t="array" ref="F110">INDEX($A$1:$A$726, (ROW()-1)*6 + COLUMN()-COLUMN(#REF!) + 1)</f>
        <v>#REF!</v>
      </c>
      <c r="G110" t="e" cm="1">
        <f t="array" ref="G110">INDEX($A$1:$A$726, (ROW()-1)*6 + COLUMN()-COLUMN(#REF!) + 1)</f>
        <v>#REF!</v>
      </c>
    </row>
    <row r="111" spans="1:7" x14ac:dyDescent="0.3">
      <c r="A111" s="8"/>
      <c r="B111" t="e" cm="1">
        <f t="array" ref="B111">INDEX($A$1:$A$726, (ROW()-1)*6 + COLUMN()-COLUMN(#REF!) + 1)</f>
        <v>#REF!</v>
      </c>
      <c r="C111" t="e" cm="1">
        <f t="array" ref="C111">INDEX($A$1:$A$726, (ROW()-1)*6 + COLUMN()-COLUMN(#REF!) + 1)</f>
        <v>#REF!</v>
      </c>
      <c r="D111" t="e" cm="1">
        <f t="array" ref="D111">INDEX($A$1:$A$726, (ROW()-1)*6 + COLUMN()-COLUMN(#REF!) + 1)</f>
        <v>#REF!</v>
      </c>
      <c r="E111" t="e" cm="1">
        <f t="array" ref="E111">INDEX($A$1:$A$726, (ROW()-1)*6 + COLUMN()-COLUMN(#REF!) + 1)</f>
        <v>#REF!</v>
      </c>
      <c r="F111" t="e" cm="1">
        <f t="array" ref="F111">INDEX($A$1:$A$726, (ROW()-1)*6 + COLUMN()-COLUMN(#REF!) + 1)</f>
        <v>#REF!</v>
      </c>
      <c r="G111" t="e" cm="1">
        <f t="array" ref="G111">INDEX($A$1:$A$726, (ROW()-1)*6 + COLUMN()-COLUMN(#REF!) + 1)</f>
        <v>#REF!</v>
      </c>
    </row>
    <row r="112" spans="1:7" x14ac:dyDescent="0.3">
      <c r="A112" s="8"/>
      <c r="B112" t="e" cm="1">
        <f t="array" ref="B112">INDEX($A$1:$A$726, (ROW()-1)*6 + COLUMN()-COLUMN(#REF!) + 1)</f>
        <v>#REF!</v>
      </c>
      <c r="C112" t="e" cm="1">
        <f t="array" ref="C112">INDEX($A$1:$A$726, (ROW()-1)*6 + COLUMN()-COLUMN(#REF!) + 1)</f>
        <v>#REF!</v>
      </c>
      <c r="D112" t="e" cm="1">
        <f t="array" ref="D112">INDEX($A$1:$A$726, (ROW()-1)*6 + COLUMN()-COLUMN(#REF!) + 1)</f>
        <v>#REF!</v>
      </c>
      <c r="E112" t="e" cm="1">
        <f t="array" ref="E112">INDEX($A$1:$A$726, (ROW()-1)*6 + COLUMN()-COLUMN(#REF!) + 1)</f>
        <v>#REF!</v>
      </c>
      <c r="F112" t="e" cm="1">
        <f t="array" ref="F112">INDEX($A$1:$A$726, (ROW()-1)*6 + COLUMN()-COLUMN(#REF!) + 1)</f>
        <v>#REF!</v>
      </c>
      <c r="G112" t="e" cm="1">
        <f t="array" ref="G112">INDEX($A$1:$A$726, (ROW()-1)*6 + COLUMN()-COLUMN(#REF!) + 1)</f>
        <v>#REF!</v>
      </c>
    </row>
    <row r="113" spans="1:7" x14ac:dyDescent="0.3">
      <c r="A113" s="8"/>
      <c r="B113" t="e" cm="1">
        <f t="array" ref="B113">INDEX($A$1:$A$726, (ROW()-1)*6 + COLUMN()-COLUMN(#REF!) + 1)</f>
        <v>#REF!</v>
      </c>
      <c r="C113" t="e" cm="1">
        <f t="array" ref="C113">INDEX($A$1:$A$726, (ROW()-1)*6 + COLUMN()-COLUMN(#REF!) + 1)</f>
        <v>#REF!</v>
      </c>
      <c r="D113" t="e" cm="1">
        <f t="array" ref="D113">INDEX($A$1:$A$726, (ROW()-1)*6 + COLUMN()-COLUMN(#REF!) + 1)</f>
        <v>#REF!</v>
      </c>
      <c r="E113" t="e" cm="1">
        <f t="array" ref="E113">INDEX($A$1:$A$726, (ROW()-1)*6 + COLUMN()-COLUMN(#REF!) + 1)</f>
        <v>#REF!</v>
      </c>
      <c r="F113" t="e" cm="1">
        <f t="array" ref="F113">INDEX($A$1:$A$726, (ROW()-1)*6 + COLUMN()-COLUMN(#REF!) + 1)</f>
        <v>#REF!</v>
      </c>
      <c r="G113" t="e" cm="1">
        <f t="array" ref="G113">INDEX($A$1:$A$726, (ROW()-1)*6 + COLUMN()-COLUMN(#REF!) + 1)</f>
        <v>#REF!</v>
      </c>
    </row>
    <row r="114" spans="1:7" x14ac:dyDescent="0.3">
      <c r="A114" s="8"/>
      <c r="B114" t="e" cm="1">
        <f t="array" ref="B114">INDEX($A$1:$A$726, (ROW()-1)*6 + COLUMN()-COLUMN(#REF!) + 1)</f>
        <v>#REF!</v>
      </c>
      <c r="C114" t="e" cm="1">
        <f t="array" ref="C114">INDEX($A$1:$A$726, (ROW()-1)*6 + COLUMN()-COLUMN(#REF!) + 1)</f>
        <v>#REF!</v>
      </c>
      <c r="D114" t="e" cm="1">
        <f t="array" ref="D114">INDEX($A$1:$A$726, (ROW()-1)*6 + COLUMN()-COLUMN(#REF!) + 1)</f>
        <v>#REF!</v>
      </c>
      <c r="E114" t="e" cm="1">
        <f t="array" ref="E114">INDEX($A$1:$A$726, (ROW()-1)*6 + COLUMN()-COLUMN(#REF!) + 1)</f>
        <v>#REF!</v>
      </c>
      <c r="F114" t="e" cm="1">
        <f t="array" ref="F114">INDEX($A$1:$A$726, (ROW()-1)*6 + COLUMN()-COLUMN(#REF!) + 1)</f>
        <v>#REF!</v>
      </c>
      <c r="G114" t="e" cm="1">
        <f t="array" ref="G114">INDEX($A$1:$A$726, (ROW()-1)*6 + COLUMN()-COLUMN(#REF!) + 1)</f>
        <v>#REF!</v>
      </c>
    </row>
    <row r="115" spans="1:7" x14ac:dyDescent="0.3">
      <c r="A115" s="8"/>
      <c r="B115" t="e" cm="1">
        <f t="array" ref="B115">INDEX($A$1:$A$726, (ROW()-1)*6 + COLUMN()-COLUMN(#REF!) + 1)</f>
        <v>#REF!</v>
      </c>
      <c r="C115" t="e" cm="1">
        <f t="array" ref="C115">INDEX($A$1:$A$726, (ROW()-1)*6 + COLUMN()-COLUMN(#REF!) + 1)</f>
        <v>#REF!</v>
      </c>
      <c r="D115" t="e" cm="1">
        <f t="array" ref="D115">INDEX($A$1:$A$726, (ROW()-1)*6 + COLUMN()-COLUMN(#REF!) + 1)</f>
        <v>#REF!</v>
      </c>
      <c r="E115" t="e" cm="1">
        <f t="array" ref="E115">INDEX($A$1:$A$726, (ROW()-1)*6 + COLUMN()-COLUMN(#REF!) + 1)</f>
        <v>#REF!</v>
      </c>
      <c r="F115" t="e" cm="1">
        <f t="array" ref="F115">INDEX($A$1:$A$726, (ROW()-1)*6 + COLUMN()-COLUMN(#REF!) + 1)</f>
        <v>#REF!</v>
      </c>
      <c r="G115" t="e" cm="1">
        <f t="array" ref="G115">INDEX($A$1:$A$726, (ROW()-1)*6 + COLUMN()-COLUMN(#REF!) + 1)</f>
        <v>#REF!</v>
      </c>
    </row>
    <row r="116" spans="1:7" x14ac:dyDescent="0.3">
      <c r="A116" s="8"/>
      <c r="B116" t="e" cm="1">
        <f t="array" ref="B116">INDEX($A$1:$A$726, (ROW()-1)*6 + COLUMN()-COLUMN(#REF!) + 1)</f>
        <v>#REF!</v>
      </c>
      <c r="C116" t="e" cm="1">
        <f t="array" ref="C116">INDEX($A$1:$A$726, (ROW()-1)*6 + COLUMN()-COLUMN(#REF!) + 1)</f>
        <v>#REF!</v>
      </c>
      <c r="D116" t="e" cm="1">
        <f t="array" ref="D116">INDEX($A$1:$A$726, (ROW()-1)*6 + COLUMN()-COLUMN(#REF!) + 1)</f>
        <v>#REF!</v>
      </c>
      <c r="E116" t="e" cm="1">
        <f t="array" ref="E116">INDEX($A$1:$A$726, (ROW()-1)*6 + COLUMN()-COLUMN(#REF!) + 1)</f>
        <v>#REF!</v>
      </c>
      <c r="F116" t="e" cm="1">
        <f t="array" ref="F116">INDEX($A$1:$A$726, (ROW()-1)*6 + COLUMN()-COLUMN(#REF!) + 1)</f>
        <v>#REF!</v>
      </c>
      <c r="G116" t="e" cm="1">
        <f t="array" ref="G116">INDEX($A$1:$A$726, (ROW()-1)*6 + COLUMN()-COLUMN(#REF!) + 1)</f>
        <v>#REF!</v>
      </c>
    </row>
    <row r="117" spans="1:7" x14ac:dyDescent="0.3">
      <c r="A117" s="8"/>
      <c r="B117" t="e" cm="1">
        <f t="array" ref="B117">INDEX($A$1:$A$726, (ROW()-1)*6 + COLUMN()-COLUMN(#REF!) + 1)</f>
        <v>#REF!</v>
      </c>
      <c r="C117" t="e" cm="1">
        <f t="array" ref="C117">INDEX($A$1:$A$726, (ROW()-1)*6 + COLUMN()-COLUMN(#REF!) + 1)</f>
        <v>#REF!</v>
      </c>
      <c r="D117" t="e" cm="1">
        <f t="array" ref="D117">INDEX($A$1:$A$726, (ROW()-1)*6 + COLUMN()-COLUMN(#REF!) + 1)</f>
        <v>#REF!</v>
      </c>
      <c r="E117" t="e" cm="1">
        <f t="array" ref="E117">INDEX($A$1:$A$726, (ROW()-1)*6 + COLUMN()-COLUMN(#REF!) + 1)</f>
        <v>#REF!</v>
      </c>
      <c r="F117" t="e" cm="1">
        <f t="array" ref="F117">INDEX($A$1:$A$726, (ROW()-1)*6 + COLUMN()-COLUMN(#REF!) + 1)</f>
        <v>#REF!</v>
      </c>
      <c r="G117" t="e" cm="1">
        <f t="array" ref="G117">INDEX($A$1:$A$726, (ROW()-1)*6 + COLUMN()-COLUMN(#REF!) + 1)</f>
        <v>#REF!</v>
      </c>
    </row>
    <row r="118" spans="1:7" x14ac:dyDescent="0.3">
      <c r="A118" s="8"/>
      <c r="B118" t="e" cm="1">
        <f t="array" ref="B118">INDEX($A$1:$A$726, (ROW()-1)*6 + COLUMN()-COLUMN(#REF!) + 1)</f>
        <v>#REF!</v>
      </c>
      <c r="C118" t="e" cm="1">
        <f t="array" ref="C118">INDEX($A$1:$A$726, (ROW()-1)*6 + COLUMN()-COLUMN(#REF!) + 1)</f>
        <v>#REF!</v>
      </c>
      <c r="D118" t="e" cm="1">
        <f t="array" ref="D118">INDEX($A$1:$A$726, (ROW()-1)*6 + COLUMN()-COLUMN(#REF!) + 1)</f>
        <v>#REF!</v>
      </c>
      <c r="E118" t="e" cm="1">
        <f t="array" ref="E118">INDEX($A$1:$A$726, (ROW()-1)*6 + COLUMN()-COLUMN(#REF!) + 1)</f>
        <v>#REF!</v>
      </c>
      <c r="F118" t="e" cm="1">
        <f t="array" ref="F118">INDEX($A$1:$A$726, (ROW()-1)*6 + COLUMN()-COLUMN(#REF!) + 1)</f>
        <v>#REF!</v>
      </c>
      <c r="G118" t="e" cm="1">
        <f t="array" ref="G118">INDEX($A$1:$A$726, (ROW()-1)*6 + COLUMN()-COLUMN(#REF!) + 1)</f>
        <v>#REF!</v>
      </c>
    </row>
    <row r="119" spans="1:7" x14ac:dyDescent="0.3">
      <c r="A119" s="8"/>
      <c r="B119" t="e" cm="1">
        <f t="array" ref="B119">INDEX($A$1:$A$726, (ROW()-1)*6 + COLUMN()-COLUMN(#REF!) + 1)</f>
        <v>#REF!</v>
      </c>
      <c r="C119" t="e" cm="1">
        <f t="array" ref="C119">INDEX($A$1:$A$726, (ROW()-1)*6 + COLUMN()-COLUMN(#REF!) + 1)</f>
        <v>#REF!</v>
      </c>
      <c r="D119" t="e" cm="1">
        <f t="array" ref="D119">INDEX($A$1:$A$726, (ROW()-1)*6 + COLUMN()-COLUMN(#REF!) + 1)</f>
        <v>#REF!</v>
      </c>
      <c r="E119" t="e" cm="1">
        <f t="array" ref="E119">INDEX($A$1:$A$726, (ROW()-1)*6 + COLUMN()-COLUMN(#REF!) + 1)</f>
        <v>#REF!</v>
      </c>
      <c r="F119" t="e" cm="1">
        <f t="array" ref="F119">INDEX($A$1:$A$726, (ROW()-1)*6 + COLUMN()-COLUMN(#REF!) + 1)</f>
        <v>#REF!</v>
      </c>
      <c r="G119" t="e" cm="1">
        <f t="array" ref="G119">INDEX($A$1:$A$726, (ROW()-1)*6 + COLUMN()-COLUMN(#REF!) + 1)</f>
        <v>#REF!</v>
      </c>
    </row>
    <row r="120" spans="1:7" x14ac:dyDescent="0.3">
      <c r="A120" s="8"/>
      <c r="B120" t="e" cm="1">
        <f t="array" ref="B120">INDEX($A$1:$A$726, (ROW()-1)*6 + COLUMN()-COLUMN(#REF!) + 1)</f>
        <v>#REF!</v>
      </c>
      <c r="C120" t="e" cm="1">
        <f t="array" ref="C120">INDEX($A$1:$A$726, (ROW()-1)*6 + COLUMN()-COLUMN(#REF!) + 1)</f>
        <v>#REF!</v>
      </c>
      <c r="D120" t="e" cm="1">
        <f t="array" ref="D120">INDEX($A$1:$A$726, (ROW()-1)*6 + COLUMN()-COLUMN(#REF!) + 1)</f>
        <v>#REF!</v>
      </c>
      <c r="E120" t="e" cm="1">
        <f t="array" ref="E120">INDEX($A$1:$A$726, (ROW()-1)*6 + COLUMN()-COLUMN(#REF!) + 1)</f>
        <v>#REF!</v>
      </c>
      <c r="F120" t="e" cm="1">
        <f t="array" ref="F120">INDEX($A$1:$A$726, (ROW()-1)*6 + COLUMN()-COLUMN(#REF!) + 1)</f>
        <v>#REF!</v>
      </c>
      <c r="G120" t="e" cm="1">
        <f t="array" ref="G120">INDEX($A$1:$A$726, (ROW()-1)*6 + COLUMN()-COLUMN(#REF!) + 1)</f>
        <v>#REF!</v>
      </c>
    </row>
    <row r="121" spans="1:7" x14ac:dyDescent="0.3">
      <c r="A121" s="8"/>
      <c r="B121" t="e" cm="1">
        <f t="array" ref="B121">INDEX($A$1:$A$726, (ROW()-1)*6 + COLUMN()-COLUMN(#REF!) + 1)</f>
        <v>#REF!</v>
      </c>
      <c r="C121" t="e" cm="1">
        <f t="array" ref="C121">INDEX($A$1:$A$726, (ROW()-1)*6 + COLUMN()-COLUMN(#REF!) + 1)</f>
        <v>#REF!</v>
      </c>
      <c r="D121" t="e" cm="1">
        <f t="array" ref="D121">INDEX($A$1:$A$726, (ROW()-1)*6 + COLUMN()-COLUMN(#REF!) + 1)</f>
        <v>#REF!</v>
      </c>
      <c r="E121" t="e" cm="1">
        <f t="array" ref="E121">INDEX($A$1:$A$726, (ROW()-1)*6 + COLUMN()-COLUMN(#REF!) + 1)</f>
        <v>#REF!</v>
      </c>
      <c r="F121" t="e" cm="1">
        <f t="array" ref="F121">INDEX($A$1:$A$726, (ROW()-1)*6 + COLUMN()-COLUMN(#REF!) + 1)</f>
        <v>#REF!</v>
      </c>
      <c r="G121" t="e" cm="1">
        <f t="array" ref="G121">INDEX($A$1:$A$726, (ROW()-1)*6 + COLUMN()-COLUMN(#REF!) + 1)</f>
        <v>#REF!</v>
      </c>
    </row>
    <row r="122" spans="1:7" x14ac:dyDescent="0.3">
      <c r="A122" s="8"/>
      <c r="B122" t="e" cm="1">
        <f t="array" ref="B122">INDEX($A$1:$A$726, (ROW()-1)*6 + COLUMN()-COLUMN(#REF!) + 1)</f>
        <v>#REF!</v>
      </c>
      <c r="C122" t="e" cm="1">
        <f t="array" ref="C122">INDEX($A$1:$A$726, (ROW()-1)*6 + COLUMN()-COLUMN(#REF!) + 1)</f>
        <v>#REF!</v>
      </c>
      <c r="D122" t="e" cm="1">
        <f t="array" ref="D122">INDEX($A$1:$A$726, (ROW()-1)*6 + COLUMN()-COLUMN(#REF!) + 1)</f>
        <v>#REF!</v>
      </c>
      <c r="E122" t="e" cm="1">
        <f t="array" ref="E122">INDEX($A$1:$A$726, (ROW()-1)*6 + COLUMN()-COLUMN(#REF!) + 1)</f>
        <v>#REF!</v>
      </c>
      <c r="F122" t="e" cm="1">
        <f t="array" ref="F122">INDEX($A$1:$A$726, (ROW()-1)*6 + COLUMN()-COLUMN(#REF!) + 1)</f>
        <v>#REF!</v>
      </c>
      <c r="G122" t="e" cm="1">
        <f t="array" ref="G122">INDEX($A$1:$A$726, (ROW()-1)*6 + COLUMN()-COLUMN(#REF!) + 1)</f>
        <v>#REF!</v>
      </c>
    </row>
    <row r="123" spans="1:7" x14ac:dyDescent="0.3">
      <c r="A123" s="8"/>
      <c r="B123" t="e" cm="1">
        <f t="array" ref="B123">INDEX($A$1:$A$726, (ROW()-1)*6 + COLUMN()-COLUMN(#REF!) + 1)</f>
        <v>#REF!</v>
      </c>
      <c r="C123" t="e" cm="1">
        <f t="array" ref="C123">INDEX($A$1:$A$726, (ROW()-1)*6 + COLUMN()-COLUMN(#REF!) + 1)</f>
        <v>#REF!</v>
      </c>
      <c r="D123" t="e" cm="1">
        <f t="array" ref="D123">INDEX($A$1:$A$726, (ROW()-1)*6 + COLUMN()-COLUMN(#REF!) + 1)</f>
        <v>#REF!</v>
      </c>
      <c r="E123" t="e" cm="1">
        <f t="array" ref="E123">INDEX($A$1:$A$726, (ROW()-1)*6 + COLUMN()-COLUMN(#REF!) + 1)</f>
        <v>#REF!</v>
      </c>
      <c r="F123" t="e" cm="1">
        <f t="array" ref="F123">INDEX($A$1:$A$726, (ROW()-1)*6 + COLUMN()-COLUMN(#REF!) + 1)</f>
        <v>#REF!</v>
      </c>
      <c r="G123" t="e" cm="1">
        <f t="array" ref="G123">INDEX($A$1:$A$726, (ROW()-1)*6 + COLUMN()-COLUMN(#REF!) + 1)</f>
        <v>#REF!</v>
      </c>
    </row>
    <row r="124" spans="1:7" x14ac:dyDescent="0.3">
      <c r="A124" s="8"/>
      <c r="B124" t="e" cm="1">
        <f t="array" ref="B124">INDEX($A$1:$A$726, (ROW()-1)*6 + COLUMN()-COLUMN(#REF!) + 1)</f>
        <v>#REF!</v>
      </c>
      <c r="C124" t="e" cm="1">
        <f t="array" ref="C124">INDEX($A$1:$A$726, (ROW()-1)*6 + COLUMN()-COLUMN(#REF!) + 1)</f>
        <v>#REF!</v>
      </c>
      <c r="D124" t="e" cm="1">
        <f t="array" ref="D124">INDEX($A$1:$A$726, (ROW()-1)*6 + COLUMN()-COLUMN(#REF!) + 1)</f>
        <v>#REF!</v>
      </c>
      <c r="E124" t="e" cm="1">
        <f t="array" ref="E124">INDEX($A$1:$A$726, (ROW()-1)*6 + COLUMN()-COLUMN(#REF!) + 1)</f>
        <v>#REF!</v>
      </c>
      <c r="F124" t="e" cm="1">
        <f t="array" ref="F124">INDEX($A$1:$A$726, (ROW()-1)*6 + COLUMN()-COLUMN(#REF!) + 1)</f>
        <v>#REF!</v>
      </c>
      <c r="G124" t="e" cm="1">
        <f t="array" ref="G124">INDEX($A$1:$A$726, (ROW()-1)*6 + COLUMN()-COLUMN(#REF!) + 1)</f>
        <v>#REF!</v>
      </c>
    </row>
    <row r="125" spans="1:7" x14ac:dyDescent="0.3">
      <c r="A125" s="8"/>
      <c r="B125" t="e" cm="1">
        <f t="array" ref="B125">INDEX($A$1:$A$726, (ROW()-1)*6 + COLUMN()-COLUMN(#REF!) + 1)</f>
        <v>#REF!</v>
      </c>
      <c r="C125" t="e" cm="1">
        <f t="array" ref="C125">INDEX($A$1:$A$726, (ROW()-1)*6 + COLUMN()-COLUMN(#REF!) + 1)</f>
        <v>#REF!</v>
      </c>
      <c r="D125" t="e" cm="1">
        <f t="array" ref="D125">INDEX($A$1:$A$726, (ROW()-1)*6 + COLUMN()-COLUMN(#REF!) + 1)</f>
        <v>#REF!</v>
      </c>
      <c r="E125" t="e" cm="1">
        <f t="array" ref="E125">INDEX($A$1:$A$726, (ROW()-1)*6 + COLUMN()-COLUMN(#REF!) + 1)</f>
        <v>#REF!</v>
      </c>
      <c r="F125" t="e" cm="1">
        <f t="array" ref="F125">INDEX($A$1:$A$726, (ROW()-1)*6 + COLUMN()-COLUMN(#REF!) + 1)</f>
        <v>#REF!</v>
      </c>
      <c r="G125" t="e" cm="1">
        <f t="array" ref="G125">INDEX($A$1:$A$726, (ROW()-1)*6 + COLUMN()-COLUMN(#REF!) + 1)</f>
        <v>#REF!</v>
      </c>
    </row>
    <row r="126" spans="1:7" x14ac:dyDescent="0.3">
      <c r="A126" s="8"/>
      <c r="B126" t="e" cm="1">
        <f t="array" ref="B126">INDEX($A$1:$A$726, (ROW()-1)*6 + COLUMN()-COLUMN(#REF!) + 1)</f>
        <v>#REF!</v>
      </c>
      <c r="C126" t="e" cm="1">
        <f t="array" ref="C126">INDEX($A$1:$A$726, (ROW()-1)*6 + COLUMN()-COLUMN(#REF!) + 1)</f>
        <v>#REF!</v>
      </c>
      <c r="D126" t="e" cm="1">
        <f t="array" ref="D126">INDEX($A$1:$A$726, (ROW()-1)*6 + COLUMN()-COLUMN(#REF!) + 1)</f>
        <v>#REF!</v>
      </c>
      <c r="E126" t="e" cm="1">
        <f t="array" ref="E126">INDEX($A$1:$A$726, (ROW()-1)*6 + COLUMN()-COLUMN(#REF!) + 1)</f>
        <v>#REF!</v>
      </c>
      <c r="F126" t="e" cm="1">
        <f t="array" ref="F126">INDEX($A$1:$A$726, (ROW()-1)*6 + COLUMN()-COLUMN(#REF!) + 1)</f>
        <v>#REF!</v>
      </c>
      <c r="G126" t="e" cm="1">
        <f t="array" ref="G126">INDEX($A$1:$A$726, (ROW()-1)*6 + COLUMN()-COLUMN(#REF!) + 1)</f>
        <v>#REF!</v>
      </c>
    </row>
    <row r="127" spans="1:7" x14ac:dyDescent="0.3">
      <c r="A127" s="8"/>
      <c r="B127" t="e" cm="1">
        <f t="array" ref="B127">INDEX($A$1:$A$726, (ROW()-1)*6 + COLUMN()-COLUMN(#REF!) + 1)</f>
        <v>#REF!</v>
      </c>
      <c r="C127" t="e" cm="1">
        <f t="array" ref="C127">INDEX($A$1:$A$726, (ROW()-1)*6 + COLUMN()-COLUMN(#REF!) + 1)</f>
        <v>#REF!</v>
      </c>
      <c r="D127" t="e" cm="1">
        <f t="array" ref="D127">INDEX($A$1:$A$726, (ROW()-1)*6 + COLUMN()-COLUMN(#REF!) + 1)</f>
        <v>#REF!</v>
      </c>
      <c r="E127" t="e" cm="1">
        <f t="array" ref="E127">INDEX($A$1:$A$726, (ROW()-1)*6 + COLUMN()-COLUMN(#REF!) + 1)</f>
        <v>#REF!</v>
      </c>
      <c r="F127" t="e" cm="1">
        <f t="array" ref="F127">INDEX($A$1:$A$726, (ROW()-1)*6 + COLUMN()-COLUMN(#REF!) + 1)</f>
        <v>#REF!</v>
      </c>
      <c r="G127" t="e" cm="1">
        <f t="array" ref="G127">INDEX($A$1:$A$726, (ROW()-1)*6 + COLUMN()-COLUMN(#REF!) + 1)</f>
        <v>#REF!</v>
      </c>
    </row>
    <row r="128" spans="1:7" x14ac:dyDescent="0.3">
      <c r="A128" s="8"/>
    </row>
    <row r="129" spans="1:1" x14ac:dyDescent="0.3">
      <c r="A129" s="8"/>
    </row>
    <row r="130" spans="1:1" x14ac:dyDescent="0.3">
      <c r="A130" s="8"/>
    </row>
    <row r="131" spans="1:1" x14ac:dyDescent="0.3">
      <c r="A131" s="8"/>
    </row>
    <row r="132" spans="1:1" x14ac:dyDescent="0.3">
      <c r="A132" s="8"/>
    </row>
    <row r="133" spans="1:1" x14ac:dyDescent="0.3">
      <c r="A133" s="8"/>
    </row>
    <row r="134" spans="1:1" x14ac:dyDescent="0.3">
      <c r="A134" s="8"/>
    </row>
    <row r="135" spans="1:1" x14ac:dyDescent="0.3">
      <c r="A135" s="8"/>
    </row>
    <row r="136" spans="1:1" x14ac:dyDescent="0.3">
      <c r="A136" s="8"/>
    </row>
    <row r="137" spans="1:1" x14ac:dyDescent="0.3">
      <c r="A137" s="8"/>
    </row>
    <row r="138" spans="1:1" x14ac:dyDescent="0.3">
      <c r="A138" s="8"/>
    </row>
    <row r="139" spans="1:1" x14ac:dyDescent="0.3">
      <c r="A139" s="8"/>
    </row>
    <row r="140" spans="1:1" x14ac:dyDescent="0.3">
      <c r="A140" s="8"/>
    </row>
    <row r="141" spans="1:1" x14ac:dyDescent="0.3">
      <c r="A141" s="8"/>
    </row>
    <row r="142" spans="1:1" x14ac:dyDescent="0.3">
      <c r="A142" s="8"/>
    </row>
    <row r="143" spans="1:1" x14ac:dyDescent="0.3">
      <c r="A143" s="8"/>
    </row>
    <row r="144" spans="1:1" x14ac:dyDescent="0.3">
      <c r="A144" s="8"/>
    </row>
    <row r="145" spans="1:1" x14ac:dyDescent="0.3">
      <c r="A145" s="8"/>
    </row>
    <row r="146" spans="1:1" x14ac:dyDescent="0.3">
      <c r="A146" s="8"/>
    </row>
    <row r="147" spans="1:1" x14ac:dyDescent="0.3">
      <c r="A147" s="8"/>
    </row>
    <row r="148" spans="1:1" x14ac:dyDescent="0.3">
      <c r="A148" s="8"/>
    </row>
    <row r="149" spans="1:1" x14ac:dyDescent="0.3">
      <c r="A149" s="8"/>
    </row>
    <row r="150" spans="1:1" x14ac:dyDescent="0.3">
      <c r="A150" s="8"/>
    </row>
    <row r="151" spans="1:1" x14ac:dyDescent="0.3">
      <c r="A151" s="8"/>
    </row>
    <row r="152" spans="1:1" x14ac:dyDescent="0.3">
      <c r="A152" s="8"/>
    </row>
    <row r="153" spans="1:1" x14ac:dyDescent="0.3">
      <c r="A153" s="8"/>
    </row>
    <row r="154" spans="1:1" x14ac:dyDescent="0.3">
      <c r="A154" s="8"/>
    </row>
    <row r="155" spans="1:1" x14ac:dyDescent="0.3">
      <c r="A155" s="8"/>
    </row>
    <row r="156" spans="1:1" x14ac:dyDescent="0.3">
      <c r="A156" s="8"/>
    </row>
    <row r="157" spans="1:1" x14ac:dyDescent="0.3">
      <c r="A157" s="8"/>
    </row>
    <row r="158" spans="1:1" x14ac:dyDescent="0.3">
      <c r="A158" s="8"/>
    </row>
    <row r="159" spans="1:1" x14ac:dyDescent="0.3">
      <c r="A159" s="8"/>
    </row>
    <row r="160" spans="1:1" x14ac:dyDescent="0.3">
      <c r="A160" s="8"/>
    </row>
    <row r="161" spans="1:1" x14ac:dyDescent="0.3">
      <c r="A161" s="8"/>
    </row>
    <row r="162" spans="1:1" x14ac:dyDescent="0.3">
      <c r="A162" s="8"/>
    </row>
    <row r="163" spans="1:1" x14ac:dyDescent="0.3">
      <c r="A163" s="8"/>
    </row>
    <row r="164" spans="1:1" x14ac:dyDescent="0.3">
      <c r="A164" s="8"/>
    </row>
    <row r="165" spans="1:1" x14ac:dyDescent="0.3">
      <c r="A165" s="8"/>
    </row>
    <row r="166" spans="1:1" x14ac:dyDescent="0.3">
      <c r="A166" s="8"/>
    </row>
    <row r="167" spans="1:1" x14ac:dyDescent="0.3">
      <c r="A167" s="8"/>
    </row>
    <row r="168" spans="1:1" x14ac:dyDescent="0.3">
      <c r="A168" s="8"/>
    </row>
    <row r="169" spans="1:1" x14ac:dyDescent="0.3">
      <c r="A169" s="8"/>
    </row>
    <row r="170" spans="1:1" x14ac:dyDescent="0.3">
      <c r="A170" s="8"/>
    </row>
    <row r="171" spans="1:1" x14ac:dyDescent="0.3">
      <c r="A171" s="8"/>
    </row>
    <row r="172" spans="1:1" x14ac:dyDescent="0.3">
      <c r="A172" s="8"/>
    </row>
    <row r="173" spans="1:1" x14ac:dyDescent="0.3">
      <c r="A173" s="8"/>
    </row>
    <row r="174" spans="1:1" x14ac:dyDescent="0.3">
      <c r="A174" s="8"/>
    </row>
    <row r="175" spans="1:1" x14ac:dyDescent="0.3">
      <c r="A175" s="8"/>
    </row>
    <row r="176" spans="1:1" x14ac:dyDescent="0.3">
      <c r="A176" s="8"/>
    </row>
    <row r="177" spans="1:1" x14ac:dyDescent="0.3">
      <c r="A177" s="8"/>
    </row>
    <row r="178" spans="1:1" x14ac:dyDescent="0.3">
      <c r="A178" s="8"/>
    </row>
    <row r="179" spans="1:1" x14ac:dyDescent="0.3">
      <c r="A179" s="8"/>
    </row>
    <row r="180" spans="1:1" x14ac:dyDescent="0.3">
      <c r="A180" s="8"/>
    </row>
    <row r="181" spans="1:1" x14ac:dyDescent="0.3">
      <c r="A181" s="8"/>
    </row>
    <row r="182" spans="1:1" x14ac:dyDescent="0.3">
      <c r="A182" s="8"/>
    </row>
    <row r="183" spans="1:1" x14ac:dyDescent="0.3">
      <c r="A183" s="8"/>
    </row>
    <row r="184" spans="1:1" x14ac:dyDescent="0.3">
      <c r="A184" s="8"/>
    </row>
    <row r="185" spans="1:1" x14ac:dyDescent="0.3">
      <c r="A185" s="8"/>
    </row>
    <row r="186" spans="1:1" x14ac:dyDescent="0.3">
      <c r="A186" s="8"/>
    </row>
    <row r="187" spans="1:1" x14ac:dyDescent="0.3">
      <c r="A187" s="8"/>
    </row>
    <row r="188" spans="1:1" x14ac:dyDescent="0.3">
      <c r="A188" s="8"/>
    </row>
    <row r="189" spans="1:1" x14ac:dyDescent="0.3">
      <c r="A189" s="8"/>
    </row>
    <row r="190" spans="1:1" x14ac:dyDescent="0.3">
      <c r="A190" s="8"/>
    </row>
    <row r="191" spans="1:1" x14ac:dyDescent="0.3">
      <c r="A191" s="8"/>
    </row>
    <row r="192" spans="1:1" x14ac:dyDescent="0.3">
      <c r="A192" s="8"/>
    </row>
    <row r="193" spans="1:1" x14ac:dyDescent="0.3">
      <c r="A193" s="8"/>
    </row>
    <row r="194" spans="1:1" x14ac:dyDescent="0.3">
      <c r="A194" s="8"/>
    </row>
    <row r="195" spans="1:1" x14ac:dyDescent="0.3">
      <c r="A195" s="8"/>
    </row>
    <row r="196" spans="1:1" x14ac:dyDescent="0.3">
      <c r="A196" s="8"/>
    </row>
    <row r="197" spans="1:1" x14ac:dyDescent="0.3">
      <c r="A197" s="8"/>
    </row>
    <row r="198" spans="1:1" x14ac:dyDescent="0.3">
      <c r="A198" s="8"/>
    </row>
    <row r="199" spans="1:1" x14ac:dyDescent="0.3">
      <c r="A199" s="8"/>
    </row>
    <row r="200" spans="1:1" x14ac:dyDescent="0.3">
      <c r="A200" s="8"/>
    </row>
    <row r="201" spans="1:1" x14ac:dyDescent="0.3">
      <c r="A201" s="8"/>
    </row>
    <row r="202" spans="1:1" x14ac:dyDescent="0.3">
      <c r="A202" s="8"/>
    </row>
    <row r="203" spans="1:1" x14ac:dyDescent="0.3">
      <c r="A203" s="8"/>
    </row>
    <row r="204" spans="1:1" x14ac:dyDescent="0.3">
      <c r="A204" s="8"/>
    </row>
    <row r="205" spans="1:1" x14ac:dyDescent="0.3">
      <c r="A205" s="8"/>
    </row>
    <row r="206" spans="1:1" x14ac:dyDescent="0.3">
      <c r="A206" s="8"/>
    </row>
    <row r="207" spans="1:1" x14ac:dyDescent="0.3">
      <c r="A207" s="8"/>
    </row>
    <row r="208" spans="1:1" x14ac:dyDescent="0.3">
      <c r="A208" s="8"/>
    </row>
    <row r="209" spans="1:1" x14ac:dyDescent="0.3">
      <c r="A209" s="8"/>
    </row>
    <row r="210" spans="1:1" x14ac:dyDescent="0.3">
      <c r="A210" s="8"/>
    </row>
    <row r="211" spans="1:1" x14ac:dyDescent="0.3">
      <c r="A211" s="8"/>
    </row>
    <row r="212" spans="1:1" x14ac:dyDescent="0.3">
      <c r="A212" s="8"/>
    </row>
    <row r="213" spans="1:1" x14ac:dyDescent="0.3">
      <c r="A213" s="8"/>
    </row>
    <row r="214" spans="1:1" x14ac:dyDescent="0.3">
      <c r="A214" s="8"/>
    </row>
    <row r="215" spans="1:1" x14ac:dyDescent="0.3">
      <c r="A215" s="8"/>
    </row>
    <row r="216" spans="1:1" x14ac:dyDescent="0.3">
      <c r="A216" s="8"/>
    </row>
    <row r="217" spans="1:1" x14ac:dyDescent="0.3">
      <c r="A217" s="8"/>
    </row>
    <row r="218" spans="1:1" x14ac:dyDescent="0.3">
      <c r="A218" s="8"/>
    </row>
    <row r="219" spans="1:1" x14ac:dyDescent="0.3">
      <c r="A219" s="8"/>
    </row>
    <row r="220" spans="1:1" x14ac:dyDescent="0.3">
      <c r="A220" s="8"/>
    </row>
    <row r="221" spans="1:1" x14ac:dyDescent="0.3">
      <c r="A221" s="8"/>
    </row>
    <row r="222" spans="1:1" x14ac:dyDescent="0.3">
      <c r="A222" s="8"/>
    </row>
    <row r="223" spans="1:1" x14ac:dyDescent="0.3">
      <c r="A223" s="8"/>
    </row>
    <row r="224" spans="1:1" x14ac:dyDescent="0.3">
      <c r="A224" s="8"/>
    </row>
    <row r="225" spans="1:1" x14ac:dyDescent="0.3">
      <c r="A225" s="8"/>
    </row>
    <row r="226" spans="1:1" x14ac:dyDescent="0.3">
      <c r="A226" s="8"/>
    </row>
    <row r="227" spans="1:1" x14ac:dyDescent="0.3">
      <c r="A227" s="8"/>
    </row>
    <row r="228" spans="1:1" x14ac:dyDescent="0.3">
      <c r="A228" s="8"/>
    </row>
    <row r="229" spans="1:1" x14ac:dyDescent="0.3">
      <c r="A229" s="8"/>
    </row>
    <row r="230" spans="1:1" x14ac:dyDescent="0.3">
      <c r="A230" s="8"/>
    </row>
    <row r="231" spans="1:1" x14ac:dyDescent="0.3">
      <c r="A231" s="8"/>
    </row>
    <row r="232" spans="1:1" x14ac:dyDescent="0.3">
      <c r="A232" s="8"/>
    </row>
    <row r="233" spans="1:1" x14ac:dyDescent="0.3">
      <c r="A233" s="8"/>
    </row>
    <row r="234" spans="1:1" x14ac:dyDescent="0.3">
      <c r="A234" s="8"/>
    </row>
    <row r="235" spans="1:1" x14ac:dyDescent="0.3">
      <c r="A235" s="8"/>
    </row>
    <row r="236" spans="1:1" x14ac:dyDescent="0.3">
      <c r="A236" s="8"/>
    </row>
    <row r="237" spans="1:1" x14ac:dyDescent="0.3">
      <c r="A237" s="8"/>
    </row>
    <row r="238" spans="1:1" x14ac:dyDescent="0.3">
      <c r="A238" s="8"/>
    </row>
    <row r="239" spans="1:1" x14ac:dyDescent="0.3">
      <c r="A239" s="8"/>
    </row>
    <row r="240" spans="1:1" x14ac:dyDescent="0.3">
      <c r="A240" s="8"/>
    </row>
    <row r="241" spans="1:1" x14ac:dyDescent="0.3">
      <c r="A241" s="8"/>
    </row>
    <row r="242" spans="1:1" x14ac:dyDescent="0.3">
      <c r="A242" s="8"/>
    </row>
    <row r="243" spans="1:1" x14ac:dyDescent="0.3">
      <c r="A243" s="8"/>
    </row>
    <row r="244" spans="1:1" x14ac:dyDescent="0.3">
      <c r="A244" s="8"/>
    </row>
    <row r="245" spans="1:1" x14ac:dyDescent="0.3">
      <c r="A245" s="8"/>
    </row>
    <row r="246" spans="1:1" x14ac:dyDescent="0.3">
      <c r="A246" s="8"/>
    </row>
    <row r="247" spans="1:1" x14ac:dyDescent="0.3">
      <c r="A247" s="8"/>
    </row>
    <row r="248" spans="1:1" x14ac:dyDescent="0.3">
      <c r="A248" s="8"/>
    </row>
    <row r="249" spans="1:1" x14ac:dyDescent="0.3">
      <c r="A249" s="8"/>
    </row>
    <row r="250" spans="1:1" x14ac:dyDescent="0.3">
      <c r="A250" s="8"/>
    </row>
    <row r="251" spans="1:1" x14ac:dyDescent="0.3">
      <c r="A251" s="8"/>
    </row>
    <row r="252" spans="1:1" x14ac:dyDescent="0.3">
      <c r="A252" s="8"/>
    </row>
    <row r="253" spans="1:1" x14ac:dyDescent="0.3">
      <c r="A253" s="8"/>
    </row>
    <row r="254" spans="1:1" x14ac:dyDescent="0.3">
      <c r="A254" s="8"/>
    </row>
    <row r="255" spans="1:1" x14ac:dyDescent="0.3">
      <c r="A255" s="8"/>
    </row>
    <row r="256" spans="1:1" x14ac:dyDescent="0.3">
      <c r="A256" s="8"/>
    </row>
    <row r="257" spans="1:1" x14ac:dyDescent="0.3">
      <c r="A257" s="8"/>
    </row>
    <row r="258" spans="1:1" x14ac:dyDescent="0.3">
      <c r="A258" s="8"/>
    </row>
    <row r="259" spans="1:1" x14ac:dyDescent="0.3">
      <c r="A259" s="8"/>
    </row>
    <row r="260" spans="1:1" x14ac:dyDescent="0.3">
      <c r="A260" s="8"/>
    </row>
    <row r="261" spans="1:1" x14ac:dyDescent="0.3">
      <c r="A261" s="8"/>
    </row>
    <row r="262" spans="1:1" x14ac:dyDescent="0.3">
      <c r="A262" s="8"/>
    </row>
    <row r="263" spans="1:1" x14ac:dyDescent="0.3">
      <c r="A263" s="8"/>
    </row>
    <row r="264" spans="1:1" x14ac:dyDescent="0.3">
      <c r="A264" s="8"/>
    </row>
    <row r="265" spans="1:1" x14ac:dyDescent="0.3">
      <c r="A265" s="8"/>
    </row>
    <row r="266" spans="1:1" x14ac:dyDescent="0.3">
      <c r="A266" s="8"/>
    </row>
    <row r="267" spans="1:1" x14ac:dyDescent="0.3">
      <c r="A267" s="8"/>
    </row>
    <row r="268" spans="1:1" x14ac:dyDescent="0.3">
      <c r="A268" s="8"/>
    </row>
    <row r="269" spans="1:1" x14ac:dyDescent="0.3">
      <c r="A269" s="8"/>
    </row>
    <row r="270" spans="1:1" x14ac:dyDescent="0.3">
      <c r="A270" s="8"/>
    </row>
    <row r="271" spans="1:1" x14ac:dyDescent="0.3">
      <c r="A271" s="8"/>
    </row>
    <row r="272" spans="1:1" x14ac:dyDescent="0.3">
      <c r="A272" s="8"/>
    </row>
    <row r="273" spans="1:1" x14ac:dyDescent="0.3">
      <c r="A273" s="8"/>
    </row>
    <row r="274" spans="1:1" x14ac:dyDescent="0.3">
      <c r="A274" s="8"/>
    </row>
    <row r="275" spans="1:1" x14ac:dyDescent="0.3">
      <c r="A275" s="8"/>
    </row>
    <row r="276" spans="1:1" x14ac:dyDescent="0.3">
      <c r="A276" s="8"/>
    </row>
    <row r="277" spans="1:1" x14ac:dyDescent="0.3">
      <c r="A277" s="8"/>
    </row>
    <row r="278" spans="1:1" x14ac:dyDescent="0.3">
      <c r="A278" s="8"/>
    </row>
    <row r="279" spans="1:1" x14ac:dyDescent="0.3">
      <c r="A279" s="8"/>
    </row>
    <row r="280" spans="1:1" x14ac:dyDescent="0.3">
      <c r="A280" s="8"/>
    </row>
    <row r="281" spans="1:1" x14ac:dyDescent="0.3">
      <c r="A281" s="8"/>
    </row>
    <row r="282" spans="1:1" x14ac:dyDescent="0.3">
      <c r="A282" s="8"/>
    </row>
    <row r="283" spans="1:1" x14ac:dyDescent="0.3">
      <c r="A283" s="8"/>
    </row>
    <row r="284" spans="1:1" x14ac:dyDescent="0.3">
      <c r="A284" s="8"/>
    </row>
    <row r="285" spans="1:1" x14ac:dyDescent="0.3">
      <c r="A285" s="8"/>
    </row>
    <row r="286" spans="1:1" x14ac:dyDescent="0.3">
      <c r="A286" s="8"/>
    </row>
    <row r="287" spans="1:1" x14ac:dyDescent="0.3">
      <c r="A287" s="8"/>
    </row>
    <row r="288" spans="1:1" x14ac:dyDescent="0.3">
      <c r="A288" s="8"/>
    </row>
    <row r="289" spans="1:1" x14ac:dyDescent="0.3">
      <c r="A289" s="8"/>
    </row>
    <row r="290" spans="1:1" x14ac:dyDescent="0.3">
      <c r="A290" s="8"/>
    </row>
    <row r="291" spans="1:1" x14ac:dyDescent="0.3">
      <c r="A291" s="8"/>
    </row>
    <row r="292" spans="1:1" x14ac:dyDescent="0.3">
      <c r="A292" s="8"/>
    </row>
    <row r="293" spans="1:1" x14ac:dyDescent="0.3">
      <c r="A293" s="8"/>
    </row>
    <row r="294" spans="1:1" x14ac:dyDescent="0.3">
      <c r="A294" s="8"/>
    </row>
    <row r="295" spans="1:1" x14ac:dyDescent="0.3">
      <c r="A295" s="8"/>
    </row>
    <row r="296" spans="1:1" x14ac:dyDescent="0.3">
      <c r="A296" s="8"/>
    </row>
    <row r="297" spans="1:1" x14ac:dyDescent="0.3">
      <c r="A297" s="8"/>
    </row>
    <row r="298" spans="1:1" x14ac:dyDescent="0.3">
      <c r="A298" s="8"/>
    </row>
    <row r="299" spans="1:1" x14ac:dyDescent="0.3">
      <c r="A299" s="8"/>
    </row>
    <row r="300" spans="1:1" x14ac:dyDescent="0.3">
      <c r="A300" s="8"/>
    </row>
    <row r="301" spans="1:1" x14ac:dyDescent="0.3">
      <c r="A301" s="8"/>
    </row>
    <row r="302" spans="1:1" x14ac:dyDescent="0.3">
      <c r="A302" s="8"/>
    </row>
    <row r="303" spans="1:1" x14ac:dyDescent="0.3">
      <c r="A303" s="8"/>
    </row>
    <row r="304" spans="1:1" x14ac:dyDescent="0.3">
      <c r="A304" s="8"/>
    </row>
    <row r="305" spans="1:1" x14ac:dyDescent="0.3">
      <c r="A305" s="8"/>
    </row>
    <row r="306" spans="1:1" x14ac:dyDescent="0.3">
      <c r="A306" s="8"/>
    </row>
    <row r="307" spans="1:1" x14ac:dyDescent="0.3">
      <c r="A307" s="8"/>
    </row>
    <row r="308" spans="1:1" x14ac:dyDescent="0.3">
      <c r="A308" s="8"/>
    </row>
    <row r="309" spans="1:1" x14ac:dyDescent="0.3">
      <c r="A309" s="8"/>
    </row>
    <row r="310" spans="1:1" x14ac:dyDescent="0.3">
      <c r="A310" s="8"/>
    </row>
    <row r="311" spans="1:1" x14ac:dyDescent="0.3">
      <c r="A311" s="8"/>
    </row>
    <row r="312" spans="1:1" x14ac:dyDescent="0.3">
      <c r="A312" s="8"/>
    </row>
    <row r="313" spans="1:1" x14ac:dyDescent="0.3">
      <c r="A313" s="8"/>
    </row>
    <row r="314" spans="1:1" x14ac:dyDescent="0.3">
      <c r="A314" s="8"/>
    </row>
    <row r="315" spans="1:1" x14ac:dyDescent="0.3">
      <c r="A315" s="8"/>
    </row>
    <row r="316" spans="1:1" x14ac:dyDescent="0.3">
      <c r="A316" s="8"/>
    </row>
    <row r="317" spans="1:1" x14ac:dyDescent="0.3">
      <c r="A317" s="8"/>
    </row>
    <row r="318" spans="1:1" x14ac:dyDescent="0.3">
      <c r="A318" s="8"/>
    </row>
    <row r="319" spans="1:1" x14ac:dyDescent="0.3">
      <c r="A319" s="8"/>
    </row>
    <row r="320" spans="1:1" x14ac:dyDescent="0.3">
      <c r="A320" s="8"/>
    </row>
    <row r="321" spans="1:1" x14ac:dyDescent="0.3">
      <c r="A321" s="8"/>
    </row>
    <row r="322" spans="1:1" x14ac:dyDescent="0.3">
      <c r="A322" s="8"/>
    </row>
    <row r="323" spans="1:1" x14ac:dyDescent="0.3">
      <c r="A323" s="8"/>
    </row>
    <row r="324" spans="1:1" x14ac:dyDescent="0.3">
      <c r="A324" s="8"/>
    </row>
    <row r="325" spans="1:1" x14ac:dyDescent="0.3">
      <c r="A325" s="8"/>
    </row>
    <row r="326" spans="1:1" x14ac:dyDescent="0.3">
      <c r="A326" s="8"/>
    </row>
    <row r="327" spans="1:1" x14ac:dyDescent="0.3">
      <c r="A327" s="8"/>
    </row>
    <row r="328" spans="1:1" x14ac:dyDescent="0.3">
      <c r="A328" s="8"/>
    </row>
    <row r="329" spans="1:1" x14ac:dyDescent="0.3">
      <c r="A329" s="8"/>
    </row>
    <row r="330" spans="1:1" x14ac:dyDescent="0.3">
      <c r="A330" s="8"/>
    </row>
    <row r="331" spans="1:1" x14ac:dyDescent="0.3">
      <c r="A331" s="8"/>
    </row>
    <row r="332" spans="1:1" x14ac:dyDescent="0.3">
      <c r="A332" s="8"/>
    </row>
    <row r="333" spans="1:1" x14ac:dyDescent="0.3">
      <c r="A333" s="8"/>
    </row>
    <row r="334" spans="1:1" x14ac:dyDescent="0.3">
      <c r="A334" s="8"/>
    </row>
    <row r="335" spans="1:1" x14ac:dyDescent="0.3">
      <c r="A335" s="8"/>
    </row>
    <row r="336" spans="1:1" x14ac:dyDescent="0.3">
      <c r="A336" s="8"/>
    </row>
    <row r="337" spans="1:1" x14ac:dyDescent="0.3">
      <c r="A337" s="8"/>
    </row>
    <row r="338" spans="1:1" x14ac:dyDescent="0.3">
      <c r="A338" s="8"/>
    </row>
    <row r="339" spans="1:1" x14ac:dyDescent="0.3">
      <c r="A339" s="8"/>
    </row>
    <row r="340" spans="1:1" x14ac:dyDescent="0.3">
      <c r="A340" s="8"/>
    </row>
    <row r="341" spans="1:1" x14ac:dyDescent="0.3">
      <c r="A341" s="8"/>
    </row>
    <row r="342" spans="1:1" x14ac:dyDescent="0.3">
      <c r="A342" s="8"/>
    </row>
    <row r="343" spans="1:1" x14ac:dyDescent="0.3">
      <c r="A343" s="8"/>
    </row>
    <row r="344" spans="1:1" x14ac:dyDescent="0.3">
      <c r="A344" s="8"/>
    </row>
    <row r="345" spans="1:1" x14ac:dyDescent="0.3">
      <c r="A345" s="8"/>
    </row>
    <row r="346" spans="1:1" x14ac:dyDescent="0.3">
      <c r="A346" s="8"/>
    </row>
    <row r="347" spans="1:1" x14ac:dyDescent="0.3">
      <c r="A347" s="8"/>
    </row>
    <row r="348" spans="1:1" x14ac:dyDescent="0.3">
      <c r="A348" s="8"/>
    </row>
    <row r="349" spans="1:1" x14ac:dyDescent="0.3">
      <c r="A349" s="8"/>
    </row>
    <row r="350" spans="1:1" x14ac:dyDescent="0.3">
      <c r="A350" s="8"/>
    </row>
    <row r="351" spans="1:1" x14ac:dyDescent="0.3">
      <c r="A351" s="8"/>
    </row>
    <row r="352" spans="1:1" x14ac:dyDescent="0.3">
      <c r="A352" s="8"/>
    </row>
    <row r="353" spans="1:1" x14ac:dyDescent="0.3">
      <c r="A353" s="8"/>
    </row>
    <row r="354" spans="1:1" x14ac:dyDescent="0.3">
      <c r="A354" s="8"/>
    </row>
    <row r="355" spans="1:1" x14ac:dyDescent="0.3">
      <c r="A355" s="8"/>
    </row>
    <row r="356" spans="1:1" x14ac:dyDescent="0.3">
      <c r="A356" s="8"/>
    </row>
    <row r="357" spans="1:1" x14ac:dyDescent="0.3">
      <c r="A357" s="8"/>
    </row>
    <row r="358" spans="1:1" x14ac:dyDescent="0.3">
      <c r="A358" s="8"/>
    </row>
    <row r="359" spans="1:1" x14ac:dyDescent="0.3">
      <c r="A359" s="8"/>
    </row>
    <row r="360" spans="1:1" x14ac:dyDescent="0.3">
      <c r="A360" s="8"/>
    </row>
    <row r="361" spans="1:1" x14ac:dyDescent="0.3">
      <c r="A361" s="8"/>
    </row>
    <row r="362" spans="1:1" x14ac:dyDescent="0.3">
      <c r="A362" s="8"/>
    </row>
    <row r="363" spans="1:1" x14ac:dyDescent="0.3">
      <c r="A363" s="8"/>
    </row>
    <row r="364" spans="1:1" x14ac:dyDescent="0.3">
      <c r="A364" s="8"/>
    </row>
    <row r="365" spans="1:1" x14ac:dyDescent="0.3">
      <c r="A365" s="8"/>
    </row>
    <row r="366" spans="1:1" x14ac:dyDescent="0.3">
      <c r="A366" s="8"/>
    </row>
    <row r="367" spans="1:1" x14ac:dyDescent="0.3">
      <c r="A367" s="8"/>
    </row>
    <row r="368" spans="1:1" x14ac:dyDescent="0.3">
      <c r="A368" s="8"/>
    </row>
    <row r="369" spans="1:1" x14ac:dyDescent="0.3">
      <c r="A369" s="8"/>
    </row>
    <row r="370" spans="1:1" x14ac:dyDescent="0.3">
      <c r="A370" s="8"/>
    </row>
    <row r="371" spans="1:1" x14ac:dyDescent="0.3">
      <c r="A371" s="8"/>
    </row>
    <row r="372" spans="1:1" x14ac:dyDescent="0.3">
      <c r="A372" s="8"/>
    </row>
    <row r="373" spans="1:1" x14ac:dyDescent="0.3">
      <c r="A373" s="8"/>
    </row>
    <row r="374" spans="1:1" x14ac:dyDescent="0.3">
      <c r="A374" s="8"/>
    </row>
    <row r="375" spans="1:1" x14ac:dyDescent="0.3">
      <c r="A375" s="8"/>
    </row>
    <row r="376" spans="1:1" x14ac:dyDescent="0.3">
      <c r="A376" s="8"/>
    </row>
    <row r="377" spans="1:1" x14ac:dyDescent="0.3">
      <c r="A377" s="8"/>
    </row>
    <row r="378" spans="1:1" x14ac:dyDescent="0.3">
      <c r="A378" s="8"/>
    </row>
    <row r="379" spans="1:1" x14ac:dyDescent="0.3">
      <c r="A379" s="8"/>
    </row>
    <row r="380" spans="1:1" x14ac:dyDescent="0.3">
      <c r="A380" s="8"/>
    </row>
    <row r="381" spans="1:1" x14ac:dyDescent="0.3">
      <c r="A381" s="8"/>
    </row>
    <row r="382" spans="1:1" x14ac:dyDescent="0.3">
      <c r="A382" s="8"/>
    </row>
    <row r="383" spans="1:1" x14ac:dyDescent="0.3">
      <c r="A383" s="8"/>
    </row>
    <row r="384" spans="1:1" x14ac:dyDescent="0.3">
      <c r="A384" s="8"/>
    </row>
    <row r="385" spans="1:1" x14ac:dyDescent="0.3">
      <c r="A385" s="8"/>
    </row>
    <row r="386" spans="1:1" x14ac:dyDescent="0.3">
      <c r="A386" s="8"/>
    </row>
    <row r="387" spans="1:1" x14ac:dyDescent="0.3">
      <c r="A387" s="8"/>
    </row>
    <row r="388" spans="1:1" x14ac:dyDescent="0.3">
      <c r="A388" s="8"/>
    </row>
    <row r="389" spans="1:1" x14ac:dyDescent="0.3">
      <c r="A389" s="8"/>
    </row>
    <row r="390" spans="1:1" x14ac:dyDescent="0.3">
      <c r="A390" s="8"/>
    </row>
    <row r="391" spans="1:1" x14ac:dyDescent="0.3">
      <c r="A391" s="8"/>
    </row>
    <row r="392" spans="1:1" x14ac:dyDescent="0.3">
      <c r="A392" s="8"/>
    </row>
    <row r="393" spans="1:1" x14ac:dyDescent="0.3">
      <c r="A393" s="8"/>
    </row>
    <row r="394" spans="1:1" x14ac:dyDescent="0.3">
      <c r="A394" s="8"/>
    </row>
    <row r="395" spans="1:1" x14ac:dyDescent="0.3">
      <c r="A395" s="8"/>
    </row>
    <row r="396" spans="1:1" x14ac:dyDescent="0.3">
      <c r="A396" s="8"/>
    </row>
    <row r="397" spans="1:1" x14ac:dyDescent="0.3">
      <c r="A397" s="8"/>
    </row>
    <row r="398" spans="1:1" x14ac:dyDescent="0.3">
      <c r="A398" s="8"/>
    </row>
    <row r="399" spans="1:1" x14ac:dyDescent="0.3">
      <c r="A399" s="8"/>
    </row>
    <row r="400" spans="1:1" x14ac:dyDescent="0.3">
      <c r="A400" s="8"/>
    </row>
    <row r="401" spans="1:1" x14ac:dyDescent="0.3">
      <c r="A401" s="8"/>
    </row>
    <row r="402" spans="1:1" x14ac:dyDescent="0.3">
      <c r="A402" s="8"/>
    </row>
    <row r="403" spans="1:1" x14ac:dyDescent="0.3">
      <c r="A403" s="8"/>
    </row>
    <row r="404" spans="1:1" x14ac:dyDescent="0.3">
      <c r="A404" s="8"/>
    </row>
    <row r="405" spans="1:1" x14ac:dyDescent="0.3">
      <c r="A405" s="8"/>
    </row>
    <row r="406" spans="1:1" x14ac:dyDescent="0.3">
      <c r="A406" s="8"/>
    </row>
    <row r="407" spans="1:1" x14ac:dyDescent="0.3">
      <c r="A407" s="8"/>
    </row>
    <row r="408" spans="1:1" x14ac:dyDescent="0.3">
      <c r="A408" s="8"/>
    </row>
    <row r="409" spans="1:1" x14ac:dyDescent="0.3">
      <c r="A409" s="8"/>
    </row>
    <row r="410" spans="1:1" x14ac:dyDescent="0.3">
      <c r="A410" s="8"/>
    </row>
    <row r="411" spans="1:1" x14ac:dyDescent="0.3">
      <c r="A411" s="8"/>
    </row>
    <row r="412" spans="1:1" x14ac:dyDescent="0.3">
      <c r="A412" s="8"/>
    </row>
    <row r="413" spans="1:1" x14ac:dyDescent="0.3">
      <c r="A413" s="8"/>
    </row>
    <row r="414" spans="1:1" x14ac:dyDescent="0.3">
      <c r="A414" s="8"/>
    </row>
    <row r="415" spans="1:1" x14ac:dyDescent="0.3">
      <c r="A415" s="8"/>
    </row>
    <row r="416" spans="1:1" x14ac:dyDescent="0.3">
      <c r="A416" s="8"/>
    </row>
    <row r="417" spans="1:1" x14ac:dyDescent="0.3">
      <c r="A417" s="8"/>
    </row>
    <row r="418" spans="1:1" x14ac:dyDescent="0.3">
      <c r="A418" s="8"/>
    </row>
    <row r="419" spans="1:1" x14ac:dyDescent="0.3">
      <c r="A419" s="8"/>
    </row>
    <row r="420" spans="1:1" x14ac:dyDescent="0.3">
      <c r="A420" s="8"/>
    </row>
    <row r="421" spans="1:1" x14ac:dyDescent="0.3">
      <c r="A421" s="8"/>
    </row>
    <row r="422" spans="1:1" x14ac:dyDescent="0.3">
      <c r="A422" s="8"/>
    </row>
    <row r="423" spans="1:1" x14ac:dyDescent="0.3">
      <c r="A423" s="8"/>
    </row>
    <row r="424" spans="1:1" x14ac:dyDescent="0.3">
      <c r="A424" s="8"/>
    </row>
    <row r="425" spans="1:1" x14ac:dyDescent="0.3">
      <c r="A425" s="8"/>
    </row>
    <row r="426" spans="1:1" x14ac:dyDescent="0.3">
      <c r="A426" s="8"/>
    </row>
    <row r="427" spans="1:1" x14ac:dyDescent="0.3">
      <c r="A427" s="8"/>
    </row>
    <row r="428" spans="1:1" x14ac:dyDescent="0.3">
      <c r="A428" s="8"/>
    </row>
    <row r="429" spans="1:1" x14ac:dyDescent="0.3">
      <c r="A429" s="8"/>
    </row>
    <row r="430" spans="1:1" x14ac:dyDescent="0.3">
      <c r="A430" s="8"/>
    </row>
    <row r="431" spans="1:1" x14ac:dyDescent="0.3">
      <c r="A431" s="8"/>
    </row>
    <row r="432" spans="1:1" x14ac:dyDescent="0.3">
      <c r="A432" s="8"/>
    </row>
    <row r="433" spans="1:1" x14ac:dyDescent="0.3">
      <c r="A433" s="8"/>
    </row>
    <row r="434" spans="1:1" x14ac:dyDescent="0.3">
      <c r="A434" s="8"/>
    </row>
    <row r="435" spans="1:1" x14ac:dyDescent="0.3">
      <c r="A435" s="8"/>
    </row>
    <row r="436" spans="1:1" x14ac:dyDescent="0.3">
      <c r="A436" s="8"/>
    </row>
    <row r="437" spans="1:1" x14ac:dyDescent="0.3">
      <c r="A437" s="8"/>
    </row>
    <row r="438" spans="1:1" x14ac:dyDescent="0.3">
      <c r="A438" s="8"/>
    </row>
    <row r="439" spans="1:1" x14ac:dyDescent="0.3">
      <c r="A439" s="8"/>
    </row>
    <row r="440" spans="1:1" x14ac:dyDescent="0.3">
      <c r="A440" s="8"/>
    </row>
    <row r="441" spans="1:1" x14ac:dyDescent="0.3">
      <c r="A441" s="8"/>
    </row>
    <row r="442" spans="1:1" x14ac:dyDescent="0.3">
      <c r="A442" s="8"/>
    </row>
    <row r="443" spans="1:1" x14ac:dyDescent="0.3">
      <c r="A443" s="8"/>
    </row>
    <row r="444" spans="1:1" x14ac:dyDescent="0.3">
      <c r="A444" s="8"/>
    </row>
    <row r="445" spans="1:1" x14ac:dyDescent="0.3">
      <c r="A445" s="8"/>
    </row>
    <row r="446" spans="1:1" x14ac:dyDescent="0.3">
      <c r="A446" s="8"/>
    </row>
    <row r="447" spans="1:1" x14ac:dyDescent="0.3">
      <c r="A447" s="8"/>
    </row>
    <row r="448" spans="1:1" x14ac:dyDescent="0.3">
      <c r="A448" s="8"/>
    </row>
    <row r="449" spans="1:1" x14ac:dyDescent="0.3">
      <c r="A449" s="8"/>
    </row>
    <row r="450" spans="1:1" x14ac:dyDescent="0.3">
      <c r="A450" s="8"/>
    </row>
    <row r="451" spans="1:1" x14ac:dyDescent="0.3">
      <c r="A451" s="8"/>
    </row>
    <row r="452" spans="1:1" x14ac:dyDescent="0.3">
      <c r="A452" s="8"/>
    </row>
    <row r="453" spans="1:1" x14ac:dyDescent="0.3">
      <c r="A453" s="8"/>
    </row>
    <row r="454" spans="1:1" x14ac:dyDescent="0.3">
      <c r="A454" s="8"/>
    </row>
    <row r="455" spans="1:1" x14ac:dyDescent="0.3">
      <c r="A455" s="8"/>
    </row>
  </sheetData>
  <mergeCells count="2">
    <mergeCell ref="D15:F15"/>
    <mergeCell ref="F19:G19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70F47-593F-4999-946E-249DEB6E680F}">
  <dimension ref="A1:EC127"/>
  <sheetViews>
    <sheetView workbookViewId="0">
      <pane ySplit="1" topLeftCell="A2" activePane="bottomLeft" state="frozen"/>
      <selection pane="bottomLeft" activeCell="M12" sqref="M12"/>
    </sheetView>
  </sheetViews>
  <sheetFormatPr defaultRowHeight="14.4" x14ac:dyDescent="0.3"/>
  <cols>
    <col min="1" max="1" width="14.5546875" bestFit="1" customWidth="1"/>
    <col min="2" max="2" width="14.5546875" customWidth="1"/>
    <col min="3" max="3" width="11" customWidth="1"/>
    <col min="4" max="4" width="10" customWidth="1"/>
    <col min="5" max="5" width="10.5546875" customWidth="1"/>
    <col min="7" max="7" width="11.33203125" customWidth="1"/>
    <col min="8" max="8" width="16.5546875" customWidth="1"/>
    <col min="10" max="10" width="13" customWidth="1"/>
    <col min="11" max="11" width="5" customWidth="1"/>
    <col min="12" max="12" width="4.77734375" customWidth="1"/>
    <col min="13" max="13" width="19.33203125" bestFit="1" customWidth="1"/>
    <col min="14" max="14" width="13.21875" bestFit="1" customWidth="1"/>
    <col min="15" max="16" width="11" bestFit="1" customWidth="1"/>
    <col min="24" max="24" width="16.77734375" bestFit="1" customWidth="1"/>
    <col min="25" max="25" width="16.109375" bestFit="1" customWidth="1"/>
    <col min="54" max="54" width="18.77734375" bestFit="1" customWidth="1"/>
    <col min="57" max="57" width="18.21875" bestFit="1" customWidth="1"/>
    <col min="63" max="63" width="15.109375" bestFit="1" customWidth="1"/>
    <col min="86" max="86" width="14.109375" bestFit="1" customWidth="1"/>
    <col min="102" max="102" width="14.77734375" bestFit="1" customWidth="1"/>
    <col min="106" max="106" width="12.5546875" bestFit="1" customWidth="1"/>
    <col min="108" max="108" width="15.88671875" bestFit="1" customWidth="1"/>
    <col min="118" max="118" width="19.5546875" bestFit="1" customWidth="1"/>
  </cols>
  <sheetData>
    <row r="1" spans="1:133" s="74" customFormat="1" x14ac:dyDescent="0.3">
      <c r="A1" s="43" t="s">
        <v>141</v>
      </c>
      <c r="B1" s="44" t="s">
        <v>158</v>
      </c>
      <c r="C1" s="44" t="s">
        <v>0</v>
      </c>
      <c r="D1" s="44" t="s">
        <v>1</v>
      </c>
      <c r="E1" s="44" t="s">
        <v>2</v>
      </c>
      <c r="F1" s="44" t="s">
        <v>3</v>
      </c>
      <c r="G1" s="44" t="s">
        <v>4</v>
      </c>
      <c r="H1" s="44" t="s">
        <v>5</v>
      </c>
      <c r="I1" s="44" t="s">
        <v>165</v>
      </c>
      <c r="J1" s="45" t="s">
        <v>166</v>
      </c>
    </row>
    <row r="2" spans="1:133" s="74" customFormat="1" x14ac:dyDescent="0.3">
      <c r="A2" s="42" t="s">
        <v>46</v>
      </c>
      <c r="B2" s="9" t="s">
        <v>123</v>
      </c>
      <c r="C2" s="9">
        <v>4</v>
      </c>
      <c r="D2" s="9">
        <v>4</v>
      </c>
      <c r="E2" s="9">
        <v>65.75</v>
      </c>
      <c r="F2" s="9">
        <v>263</v>
      </c>
      <c r="G2" s="9">
        <v>0</v>
      </c>
      <c r="H2" s="9">
        <v>112</v>
      </c>
      <c r="I2" s="27">
        <f>F2/J2*100</f>
        <v>106.47773279352226</v>
      </c>
      <c r="J2" s="41">
        <v>247</v>
      </c>
    </row>
    <row r="3" spans="1:133" s="74" customFormat="1" x14ac:dyDescent="0.3">
      <c r="A3" s="42" t="s">
        <v>11</v>
      </c>
      <c r="B3" s="9" t="s">
        <v>119</v>
      </c>
      <c r="C3" s="9">
        <v>5</v>
      </c>
      <c r="D3" s="9">
        <v>5</v>
      </c>
      <c r="E3" s="9">
        <v>48.6</v>
      </c>
      <c r="F3" s="9">
        <v>243</v>
      </c>
      <c r="G3" s="9">
        <v>0</v>
      </c>
      <c r="H3" s="9">
        <v>79</v>
      </c>
      <c r="I3" s="27">
        <f>F3/J3*100</f>
        <v>79.411764705882348</v>
      </c>
      <c r="J3" s="41">
        <v>306</v>
      </c>
    </row>
    <row r="4" spans="1:133" s="74" customFormat="1" ht="16.8" x14ac:dyDescent="0.3">
      <c r="A4" s="42" t="s">
        <v>84</v>
      </c>
      <c r="B4" s="9" t="s">
        <v>129</v>
      </c>
      <c r="C4" s="9">
        <v>3</v>
      </c>
      <c r="D4" s="9">
        <v>3</v>
      </c>
      <c r="E4" s="9">
        <v>75.66</v>
      </c>
      <c r="F4" s="9">
        <v>227</v>
      </c>
      <c r="G4" s="9">
        <v>0</v>
      </c>
      <c r="H4" s="9">
        <v>165</v>
      </c>
      <c r="I4" s="21">
        <v>108.61</v>
      </c>
      <c r="J4" s="41">
        <v>209</v>
      </c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9"/>
      <c r="Y4" s="79"/>
      <c r="Z4" s="78"/>
      <c r="AA4" s="79"/>
      <c r="AB4" s="78"/>
      <c r="AC4" s="79"/>
      <c r="AD4" s="79"/>
      <c r="AE4" s="79"/>
      <c r="AF4" s="79"/>
      <c r="AG4" s="79"/>
      <c r="AH4" s="80"/>
      <c r="AI4" s="78"/>
      <c r="AJ4" s="79"/>
      <c r="AK4" s="79"/>
      <c r="AL4" s="78"/>
      <c r="AM4" s="79"/>
      <c r="AN4" s="79"/>
      <c r="AO4" s="79"/>
      <c r="AP4" s="80"/>
      <c r="AQ4" s="79"/>
      <c r="AR4" s="79"/>
      <c r="AS4" s="78"/>
      <c r="AT4" s="79"/>
      <c r="AU4" s="79"/>
      <c r="AV4" s="78"/>
      <c r="AW4" s="79"/>
      <c r="AX4" s="78"/>
      <c r="AY4" s="79"/>
      <c r="AZ4" s="78"/>
      <c r="BA4" s="79"/>
      <c r="BB4" s="78"/>
      <c r="BC4" s="79"/>
      <c r="BD4" s="80"/>
      <c r="BE4" s="79"/>
      <c r="BF4" s="79"/>
      <c r="BG4" s="79"/>
      <c r="BH4" s="78"/>
      <c r="BI4" s="79"/>
      <c r="BJ4" s="79"/>
      <c r="BK4" s="79"/>
      <c r="BL4" s="79"/>
      <c r="BM4" s="78"/>
      <c r="BN4" s="79"/>
      <c r="BO4" s="78"/>
      <c r="BP4" s="78"/>
      <c r="BQ4" s="78"/>
      <c r="BR4" s="78"/>
      <c r="BS4" s="79"/>
      <c r="BT4" s="79"/>
      <c r="BU4" s="79"/>
      <c r="BV4" s="79"/>
      <c r="BW4" s="79"/>
      <c r="BX4" s="79"/>
      <c r="BY4" s="79"/>
      <c r="BZ4" s="79"/>
      <c r="CA4" s="79"/>
      <c r="CB4" s="79"/>
      <c r="CC4" s="79"/>
      <c r="CD4" s="78"/>
      <c r="CE4" s="78"/>
      <c r="CF4" s="80"/>
      <c r="CG4" s="78"/>
      <c r="CH4" s="78"/>
      <c r="CI4" s="79"/>
      <c r="CK4" s="79"/>
      <c r="CL4" s="79"/>
      <c r="CM4" s="79"/>
      <c r="CN4" s="78"/>
      <c r="CO4" s="78"/>
      <c r="CP4" s="79"/>
      <c r="CQ4" s="80"/>
      <c r="CR4" s="78"/>
      <c r="CS4" s="79"/>
      <c r="CT4" s="79"/>
      <c r="CU4" s="79"/>
      <c r="CV4" s="79"/>
      <c r="CW4" s="79"/>
      <c r="CX4" s="78"/>
      <c r="CY4" s="79"/>
      <c r="CZ4" s="78"/>
      <c r="DA4" s="79"/>
      <c r="DB4" s="79"/>
      <c r="DC4" s="79"/>
      <c r="DD4" s="79"/>
      <c r="DE4" s="80"/>
      <c r="DF4" s="79"/>
      <c r="DG4" s="79"/>
      <c r="DH4" s="79"/>
      <c r="DI4" s="79"/>
      <c r="DJ4" s="78"/>
      <c r="DK4" s="78"/>
      <c r="DL4" s="78"/>
      <c r="DM4" s="78"/>
      <c r="DN4" s="79"/>
      <c r="DO4" s="79"/>
      <c r="DP4" s="79"/>
      <c r="DQ4" s="78"/>
      <c r="DR4" s="79"/>
      <c r="DS4" s="79"/>
      <c r="DT4" s="78"/>
      <c r="DU4" s="80"/>
      <c r="DV4" s="79"/>
      <c r="DW4" s="78"/>
      <c r="DX4" s="78"/>
      <c r="DY4" s="79"/>
      <c r="DZ4" s="78"/>
      <c r="EA4" s="79"/>
      <c r="EB4" s="79"/>
      <c r="EC4" s="79"/>
    </row>
    <row r="5" spans="1:133" s="74" customFormat="1" ht="16.8" x14ac:dyDescent="0.3">
      <c r="A5" s="42" t="s">
        <v>89</v>
      </c>
      <c r="B5" s="9" t="s">
        <v>129</v>
      </c>
      <c r="C5" s="9">
        <v>3</v>
      </c>
      <c r="D5" s="9">
        <v>3</v>
      </c>
      <c r="E5" s="9">
        <v>75</v>
      </c>
      <c r="F5" s="9">
        <v>225</v>
      </c>
      <c r="G5" s="9">
        <v>0</v>
      </c>
      <c r="H5" s="9">
        <v>120</v>
      </c>
      <c r="I5" s="21">
        <v>95.56</v>
      </c>
      <c r="J5" s="41">
        <v>233</v>
      </c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9"/>
      <c r="Y5" s="79"/>
      <c r="Z5" s="78"/>
      <c r="AA5" s="79"/>
      <c r="AB5" s="78"/>
      <c r="AC5" s="79"/>
      <c r="AD5" s="79"/>
      <c r="AE5" s="79"/>
      <c r="AF5" s="79"/>
      <c r="AG5" s="79"/>
      <c r="AH5" s="80"/>
      <c r="AI5" s="78"/>
      <c r="AJ5" s="79"/>
      <c r="AK5" s="79"/>
      <c r="AL5" s="78"/>
      <c r="AM5" s="79"/>
      <c r="AN5" s="79"/>
      <c r="AO5" s="79"/>
      <c r="AP5" s="80"/>
      <c r="AQ5" s="79"/>
      <c r="AR5" s="79"/>
      <c r="AS5" s="78"/>
      <c r="AT5" s="79"/>
      <c r="AU5" s="79"/>
      <c r="AV5" s="78"/>
      <c r="AW5" s="79"/>
      <c r="AX5" s="78"/>
      <c r="AY5" s="79"/>
      <c r="AZ5" s="78"/>
      <c r="BA5" s="79"/>
      <c r="BB5" s="78"/>
      <c r="BC5" s="79"/>
      <c r="BD5" s="80"/>
      <c r="BE5" s="79"/>
      <c r="BF5" s="79"/>
      <c r="BG5" s="79"/>
      <c r="BH5" s="78"/>
      <c r="BI5" s="79"/>
      <c r="BJ5" s="79"/>
      <c r="BK5" s="79"/>
      <c r="BL5" s="79"/>
      <c r="BM5" s="78"/>
      <c r="BN5" s="79"/>
      <c r="BO5" s="78"/>
      <c r="BP5" s="78"/>
      <c r="BQ5" s="78"/>
      <c r="BR5" s="78"/>
      <c r="BS5" s="79"/>
      <c r="BT5" s="79"/>
      <c r="BU5" s="79"/>
      <c r="BV5" s="79"/>
      <c r="BW5" s="79"/>
      <c r="BX5" s="79"/>
      <c r="BY5" s="79"/>
      <c r="BZ5" s="79"/>
      <c r="CA5" s="79"/>
      <c r="CB5" s="79"/>
      <c r="CC5" s="79"/>
      <c r="CD5" s="78"/>
      <c r="CE5" s="78"/>
      <c r="CF5" s="80"/>
      <c r="CG5" s="78"/>
      <c r="CH5" s="78"/>
      <c r="CI5" s="79"/>
      <c r="CK5" s="79"/>
      <c r="CL5" s="79"/>
      <c r="CM5" s="79"/>
      <c r="CN5" s="78"/>
      <c r="CO5" s="78"/>
      <c r="CP5" s="79"/>
      <c r="CQ5" s="80"/>
      <c r="CR5" s="78"/>
      <c r="CS5" s="79"/>
      <c r="CT5" s="79"/>
      <c r="CU5" s="79"/>
      <c r="CV5" s="79"/>
      <c r="CW5" s="79"/>
      <c r="CX5" s="78"/>
      <c r="CY5" s="79"/>
      <c r="CZ5" s="78"/>
      <c r="DA5" s="79"/>
      <c r="DB5" s="79"/>
      <c r="DC5" s="79"/>
      <c r="DD5" s="79"/>
      <c r="DE5" s="80"/>
      <c r="DF5" s="79"/>
      <c r="DG5" s="79"/>
      <c r="DH5" s="79"/>
      <c r="DI5" s="79"/>
      <c r="DJ5" s="78"/>
      <c r="DK5" s="78"/>
      <c r="DL5" s="78"/>
      <c r="DM5" s="78"/>
      <c r="DN5" s="79"/>
      <c r="DO5" s="79"/>
      <c r="DP5" s="79"/>
      <c r="DQ5" s="78"/>
      <c r="DR5" s="79"/>
      <c r="DS5" s="79"/>
      <c r="DT5" s="78"/>
      <c r="DU5" s="80"/>
      <c r="DV5" s="79"/>
      <c r="DW5" s="78"/>
      <c r="DX5" s="78"/>
      <c r="DY5" s="79"/>
      <c r="DZ5" s="78"/>
      <c r="EA5" s="79"/>
      <c r="EB5" s="79"/>
      <c r="EC5" s="79"/>
    </row>
    <row r="6" spans="1:133" s="74" customFormat="1" ht="16.8" x14ac:dyDescent="0.3">
      <c r="A6" s="42" t="s">
        <v>10</v>
      </c>
      <c r="B6" s="9" t="s">
        <v>119</v>
      </c>
      <c r="C6" s="9">
        <v>5</v>
      </c>
      <c r="D6" s="9">
        <v>5</v>
      </c>
      <c r="E6" s="9">
        <v>54.4</v>
      </c>
      <c r="F6" s="9">
        <v>218</v>
      </c>
      <c r="G6" s="9">
        <v>1</v>
      </c>
      <c r="H6" s="9" t="s">
        <v>146</v>
      </c>
      <c r="I6" s="27">
        <f>F6/J6*100</f>
        <v>196.3963963963964</v>
      </c>
      <c r="J6" s="41">
        <v>111</v>
      </c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9"/>
      <c r="Y6" s="79"/>
      <c r="Z6" s="78"/>
      <c r="AA6" s="79"/>
      <c r="AB6" s="78"/>
      <c r="AC6" s="79"/>
      <c r="AD6" s="79"/>
      <c r="AE6" s="79"/>
      <c r="AF6" s="79"/>
      <c r="AG6" s="79"/>
      <c r="AH6" s="80"/>
      <c r="AI6" s="78"/>
      <c r="AJ6" s="79"/>
      <c r="AK6" s="79"/>
      <c r="AL6" s="78"/>
      <c r="AM6" s="79"/>
      <c r="AN6" s="79"/>
      <c r="AO6" s="79"/>
      <c r="AP6" s="80"/>
      <c r="AQ6" s="79"/>
      <c r="AR6" s="79"/>
      <c r="AS6" s="78"/>
      <c r="AT6" s="79"/>
      <c r="AU6" s="79"/>
      <c r="AV6" s="78"/>
      <c r="AW6" s="79"/>
      <c r="AX6" s="78"/>
      <c r="AY6" s="79"/>
      <c r="AZ6" s="78"/>
      <c r="BA6" s="79"/>
      <c r="BB6" s="78"/>
      <c r="BC6" s="79"/>
      <c r="BD6" s="80"/>
      <c r="BE6" s="79"/>
      <c r="BF6" s="79"/>
      <c r="BG6" s="79"/>
      <c r="BH6" s="78"/>
      <c r="BI6" s="79"/>
      <c r="BJ6" s="79"/>
      <c r="BK6" s="79"/>
      <c r="BL6" s="79"/>
      <c r="BM6" s="78"/>
      <c r="BN6" s="79"/>
      <c r="BO6" s="78"/>
      <c r="BP6" s="78"/>
      <c r="BQ6" s="78"/>
      <c r="BR6" s="78"/>
      <c r="BS6" s="79"/>
      <c r="BT6" s="79"/>
      <c r="BU6" s="79"/>
      <c r="BV6" s="79"/>
      <c r="BW6" s="79"/>
      <c r="BX6" s="79"/>
      <c r="BY6" s="79"/>
      <c r="BZ6" s="79"/>
      <c r="CA6" s="79"/>
      <c r="CB6" s="79"/>
      <c r="CC6" s="79"/>
      <c r="CD6" s="78"/>
      <c r="CE6" s="78"/>
      <c r="CF6" s="80"/>
      <c r="CG6" s="78"/>
      <c r="CH6" s="78"/>
      <c r="CI6" s="79"/>
      <c r="CK6" s="79"/>
      <c r="CL6" s="79"/>
      <c r="CM6" s="79"/>
      <c r="CN6" s="78"/>
      <c r="CO6" s="78"/>
      <c r="CP6" s="79"/>
      <c r="CQ6" s="80"/>
      <c r="CR6" s="78"/>
      <c r="CS6" s="79"/>
      <c r="CT6" s="79"/>
      <c r="CU6" s="79"/>
      <c r="CV6" s="79"/>
      <c r="CW6" s="79"/>
      <c r="CX6" s="78"/>
      <c r="CY6" s="79"/>
      <c r="CZ6" s="78"/>
      <c r="DA6" s="79"/>
      <c r="DB6" s="79"/>
      <c r="DC6" s="79"/>
      <c r="DD6" s="79"/>
      <c r="DE6" s="80"/>
      <c r="DF6" s="79"/>
      <c r="DG6" s="79"/>
      <c r="DH6" s="79"/>
      <c r="DI6" s="79"/>
      <c r="DJ6" s="78"/>
      <c r="DK6" s="78"/>
      <c r="DL6" s="78"/>
      <c r="DM6" s="78"/>
      <c r="DN6" s="79"/>
      <c r="DO6" s="79"/>
      <c r="DP6" s="79"/>
      <c r="DQ6" s="78"/>
      <c r="DR6" s="79"/>
      <c r="DS6" s="79"/>
      <c r="DT6" s="78"/>
      <c r="DU6" s="80"/>
      <c r="DV6" s="79"/>
      <c r="DW6" s="78"/>
      <c r="DX6" s="78"/>
      <c r="DY6" s="79"/>
      <c r="DZ6" s="78"/>
      <c r="EA6" s="79"/>
      <c r="EB6" s="79"/>
      <c r="EC6" s="79"/>
    </row>
    <row r="7" spans="1:133" ht="16.8" x14ac:dyDescent="0.3">
      <c r="A7" s="42" t="s">
        <v>65</v>
      </c>
      <c r="B7" s="9" t="s">
        <v>127</v>
      </c>
      <c r="C7" s="9">
        <v>3</v>
      </c>
      <c r="D7" s="9">
        <v>3</v>
      </c>
      <c r="E7" s="9">
        <v>72</v>
      </c>
      <c r="F7" s="9">
        <v>216</v>
      </c>
      <c r="G7" s="9">
        <v>0</v>
      </c>
      <c r="H7" s="9">
        <v>177</v>
      </c>
      <c r="I7" s="9">
        <v>106.4</v>
      </c>
      <c r="J7" s="41">
        <v>203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4"/>
      <c r="Y7" s="4"/>
      <c r="Z7" s="1"/>
      <c r="AA7" s="4"/>
      <c r="AB7" s="1"/>
      <c r="AC7" s="4"/>
      <c r="AD7" s="4"/>
      <c r="AE7" s="4"/>
      <c r="AF7" s="4"/>
      <c r="AG7" s="4"/>
      <c r="AH7" s="3"/>
      <c r="AI7" s="1"/>
      <c r="AJ7" s="4"/>
      <c r="AK7" s="4"/>
      <c r="AL7" s="1"/>
      <c r="AM7" s="4"/>
      <c r="AN7" s="4"/>
      <c r="AO7" s="4"/>
      <c r="AP7" s="3"/>
      <c r="AQ7" s="4"/>
      <c r="AR7" s="4"/>
      <c r="AS7" s="1"/>
      <c r="AT7" s="4"/>
      <c r="AU7" s="4"/>
      <c r="AV7" s="1"/>
      <c r="AW7" s="4"/>
      <c r="AX7" s="1"/>
      <c r="AY7" s="4"/>
      <c r="AZ7" s="1"/>
      <c r="BA7" s="4"/>
      <c r="BB7" s="1"/>
      <c r="BC7" s="4"/>
      <c r="BD7" s="3"/>
      <c r="BE7" s="4"/>
      <c r="BF7" s="4"/>
      <c r="BG7" s="4"/>
      <c r="BH7" s="1"/>
      <c r="BI7" s="4"/>
      <c r="BJ7" s="4"/>
      <c r="BK7" s="4"/>
      <c r="BL7" s="4"/>
      <c r="BM7" s="1"/>
      <c r="BN7" s="4"/>
      <c r="BO7" s="1"/>
      <c r="BP7" s="1"/>
      <c r="BQ7" s="1"/>
      <c r="BR7" s="1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1"/>
      <c r="CE7" s="1"/>
      <c r="CF7" s="3"/>
      <c r="CG7" s="1"/>
      <c r="CH7" s="1"/>
      <c r="CI7" s="4"/>
      <c r="CK7" s="4"/>
      <c r="CL7" s="4"/>
      <c r="CM7" s="4"/>
      <c r="CN7" s="1"/>
      <c r="CO7" s="1"/>
      <c r="CP7" s="4"/>
      <c r="CQ7" s="3"/>
      <c r="CR7" s="1"/>
      <c r="CS7" s="4"/>
      <c r="CT7" s="4"/>
      <c r="CU7" s="4"/>
      <c r="CV7" s="4"/>
      <c r="CW7" s="4"/>
      <c r="CX7" s="1"/>
      <c r="CY7" s="4"/>
      <c r="CZ7" s="1"/>
      <c r="DA7" s="4"/>
      <c r="DB7" s="4"/>
      <c r="DC7" s="4"/>
      <c r="DD7" s="4"/>
      <c r="DE7" s="3"/>
      <c r="DF7" s="4"/>
      <c r="DG7" s="4"/>
      <c r="DH7" s="4"/>
      <c r="DI7" s="4"/>
      <c r="DJ7" s="1"/>
      <c r="DK7" s="1"/>
      <c r="DL7" s="1"/>
      <c r="DM7" s="1"/>
      <c r="DN7" s="4"/>
      <c r="DO7" s="4"/>
      <c r="DP7" s="4"/>
      <c r="DQ7" s="1"/>
      <c r="DR7" s="4"/>
      <c r="DS7" s="4"/>
      <c r="DT7" s="1"/>
      <c r="DU7" s="3"/>
      <c r="DV7" s="4"/>
      <c r="DW7" s="1"/>
      <c r="DX7" s="1"/>
      <c r="DY7" s="4"/>
      <c r="DZ7" s="1"/>
      <c r="EA7" s="4"/>
      <c r="EB7" s="4"/>
      <c r="EC7" s="4"/>
    </row>
    <row r="8" spans="1:133" ht="16.8" x14ac:dyDescent="0.3">
      <c r="A8" s="42" t="s">
        <v>42</v>
      </c>
      <c r="B8" s="9" t="s">
        <v>123</v>
      </c>
      <c r="C8" s="9">
        <v>5</v>
      </c>
      <c r="D8" s="9">
        <v>5</v>
      </c>
      <c r="E8" s="9">
        <v>51.25</v>
      </c>
      <c r="F8" s="9">
        <v>205</v>
      </c>
      <c r="G8" s="9">
        <v>1</v>
      </c>
      <c r="H8" s="9" t="s">
        <v>143</v>
      </c>
      <c r="I8" s="27">
        <f>F8/J8*100</f>
        <v>82.995951417004051</v>
      </c>
      <c r="J8" s="41">
        <v>247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4"/>
      <c r="Y8" s="4"/>
      <c r="Z8" s="1"/>
      <c r="AA8" s="4"/>
      <c r="AB8" s="1"/>
      <c r="AC8" s="4"/>
      <c r="AD8" s="4"/>
      <c r="AE8" s="4"/>
      <c r="AF8" s="4"/>
      <c r="AG8" s="4"/>
      <c r="AH8" s="3"/>
      <c r="AI8" s="1"/>
      <c r="AJ8" s="4"/>
      <c r="AK8" s="4"/>
      <c r="AL8" s="1"/>
      <c r="AM8" s="4"/>
      <c r="AN8" s="4"/>
      <c r="AO8" s="4"/>
      <c r="AP8" s="3"/>
      <c r="AQ8" s="4"/>
      <c r="AR8" s="4"/>
      <c r="AS8" s="1"/>
      <c r="AT8" s="4"/>
      <c r="AU8" s="4"/>
      <c r="AV8" s="1"/>
      <c r="AW8" s="4"/>
      <c r="AX8" s="1"/>
      <c r="AY8" s="4"/>
      <c r="AZ8" s="1"/>
      <c r="BA8" s="4"/>
      <c r="BB8" s="1"/>
      <c r="BC8" s="4"/>
      <c r="BD8" s="3"/>
      <c r="BE8" s="4"/>
      <c r="BF8" s="4"/>
      <c r="BG8" s="4"/>
      <c r="BH8" s="1"/>
      <c r="BI8" s="4"/>
      <c r="BJ8" s="4"/>
      <c r="BK8" s="4"/>
      <c r="BL8" s="4"/>
      <c r="BM8" s="1"/>
      <c r="BN8" s="4"/>
      <c r="BO8" s="1"/>
      <c r="BP8" s="1"/>
      <c r="BQ8" s="1"/>
      <c r="BR8" s="1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1"/>
      <c r="CE8" s="1"/>
      <c r="CF8" s="3"/>
      <c r="CG8" s="1"/>
      <c r="CH8" s="1"/>
      <c r="CI8" s="4"/>
      <c r="CK8" s="4"/>
      <c r="CL8" s="4"/>
      <c r="CM8" s="4"/>
      <c r="CN8" s="1"/>
      <c r="CO8" s="1"/>
      <c r="CP8" s="4"/>
      <c r="CQ8" s="3"/>
      <c r="CR8" s="1"/>
      <c r="CS8" s="4"/>
      <c r="CT8" s="4"/>
      <c r="CU8" s="4"/>
      <c r="CV8" s="4"/>
      <c r="CW8" s="4"/>
      <c r="CX8" s="1"/>
      <c r="CY8" s="4"/>
      <c r="CZ8" s="1"/>
      <c r="DA8" s="4"/>
      <c r="DB8" s="4"/>
      <c r="DC8" s="4"/>
      <c r="DD8" s="4"/>
      <c r="DE8" s="3"/>
      <c r="DF8" s="4"/>
      <c r="DG8" s="4"/>
      <c r="DH8" s="4"/>
      <c r="DI8" s="4"/>
      <c r="DJ8" s="1"/>
      <c r="DK8" s="1"/>
      <c r="DL8" s="1"/>
      <c r="DM8" s="1"/>
      <c r="DN8" s="4"/>
      <c r="DO8" s="4"/>
      <c r="DP8" s="4"/>
      <c r="DQ8" s="1"/>
      <c r="DR8" s="4"/>
      <c r="DS8" s="4"/>
      <c r="DT8" s="1"/>
      <c r="DU8" s="3"/>
      <c r="DV8" s="4"/>
      <c r="DW8" s="1"/>
      <c r="DX8" s="1"/>
      <c r="DY8" s="4"/>
      <c r="DZ8" s="1"/>
      <c r="EA8" s="4"/>
      <c r="EB8" s="4"/>
      <c r="EC8" s="4"/>
    </row>
    <row r="9" spans="1:133" ht="16.8" x14ac:dyDescent="0.3">
      <c r="A9" s="42" t="s">
        <v>48</v>
      </c>
      <c r="B9" s="9" t="s">
        <v>123</v>
      </c>
      <c r="C9" s="9">
        <v>5</v>
      </c>
      <c r="D9" s="9">
        <v>5</v>
      </c>
      <c r="E9" s="9">
        <v>40</v>
      </c>
      <c r="F9" s="9">
        <v>200</v>
      </c>
      <c r="G9" s="9">
        <v>0</v>
      </c>
      <c r="H9" s="9">
        <v>102</v>
      </c>
      <c r="I9" s="27">
        <f>F9/J9*100</f>
        <v>76.045627376425855</v>
      </c>
      <c r="J9" s="41">
        <v>263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4"/>
      <c r="Y9" s="4"/>
      <c r="Z9" s="1"/>
      <c r="AA9" s="4"/>
      <c r="AB9" s="1"/>
      <c r="AC9" s="4"/>
      <c r="AD9" s="4"/>
      <c r="AE9" s="4"/>
      <c r="AF9" s="4"/>
      <c r="AG9" s="4"/>
      <c r="AH9" s="3"/>
      <c r="AI9" s="1"/>
      <c r="AJ9" s="4"/>
      <c r="AK9" s="4"/>
      <c r="AL9" s="1"/>
      <c r="AM9" s="4"/>
      <c r="AN9" s="4"/>
      <c r="AO9" s="4"/>
      <c r="AP9" s="3"/>
      <c r="AQ9" s="4"/>
      <c r="AR9" s="4"/>
      <c r="AS9" s="1"/>
      <c r="AT9" s="4"/>
      <c r="AU9" s="4"/>
      <c r="AV9" s="1"/>
      <c r="AW9" s="4"/>
      <c r="AX9" s="1"/>
      <c r="AY9" s="4"/>
      <c r="AZ9" s="1"/>
      <c r="BA9" s="4"/>
      <c r="BB9" s="1"/>
      <c r="BC9" s="4"/>
      <c r="BD9" s="3"/>
      <c r="BE9" s="4"/>
      <c r="BF9" s="4"/>
      <c r="BG9" s="4"/>
      <c r="BH9" s="1"/>
      <c r="BI9" s="4"/>
      <c r="BJ9" s="4"/>
      <c r="BK9" s="4"/>
      <c r="BL9" s="4"/>
      <c r="BM9" s="1"/>
      <c r="BN9" s="4"/>
      <c r="BO9" s="1"/>
      <c r="BP9" s="1"/>
      <c r="BQ9" s="1"/>
      <c r="BR9" s="1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1"/>
      <c r="CE9" s="1"/>
      <c r="CF9" s="3"/>
      <c r="CG9" s="1"/>
      <c r="CH9" s="1"/>
      <c r="CI9" s="4"/>
      <c r="CK9" s="4"/>
      <c r="CL9" s="4"/>
      <c r="CM9" s="4"/>
      <c r="CN9" s="1"/>
      <c r="CO9" s="1"/>
      <c r="CP9" s="4"/>
      <c r="CQ9" s="3"/>
      <c r="CR9" s="1"/>
      <c r="CS9" s="4"/>
      <c r="CT9" s="4"/>
      <c r="CU9" s="4"/>
      <c r="CV9" s="4"/>
      <c r="CW9" s="4"/>
      <c r="CX9" s="1"/>
      <c r="CY9" s="4"/>
      <c r="CZ9" s="1"/>
      <c r="DA9" s="4"/>
      <c r="DB9" s="4"/>
      <c r="DC9" s="4"/>
      <c r="DD9" s="4"/>
      <c r="DE9" s="3"/>
      <c r="DF9" s="4"/>
      <c r="DG9" s="4"/>
      <c r="DH9" s="4"/>
      <c r="DI9" s="4"/>
      <c r="DJ9" s="1"/>
      <c r="DK9" s="1"/>
      <c r="DL9" s="1"/>
      <c r="DM9" s="1"/>
      <c r="DN9" s="4"/>
      <c r="DO9" s="4"/>
      <c r="DP9" s="4"/>
      <c r="DQ9" s="1"/>
      <c r="DR9" s="4"/>
      <c r="DS9" s="4"/>
      <c r="DT9" s="1"/>
      <c r="DU9" s="3"/>
      <c r="DV9" s="4"/>
      <c r="DW9" s="1"/>
      <c r="DX9" s="1"/>
      <c r="DY9" s="4"/>
      <c r="DZ9" s="1"/>
      <c r="EA9" s="4"/>
      <c r="EB9" s="4"/>
      <c r="EC9" s="4"/>
    </row>
    <row r="10" spans="1:133" x14ac:dyDescent="0.3">
      <c r="A10" s="42" t="s">
        <v>118</v>
      </c>
      <c r="B10" s="9" t="s">
        <v>133</v>
      </c>
      <c r="C10" s="9">
        <v>3</v>
      </c>
      <c r="D10" s="9">
        <v>3</v>
      </c>
      <c r="E10" s="9">
        <v>96.5</v>
      </c>
      <c r="F10" s="9">
        <v>193</v>
      </c>
      <c r="G10" s="9">
        <v>1</v>
      </c>
      <c r="H10" s="9" t="s">
        <v>150</v>
      </c>
      <c r="I10" s="21">
        <v>96.98</v>
      </c>
      <c r="J10" s="41">
        <v>199</v>
      </c>
    </row>
    <row r="11" spans="1:133" x14ac:dyDescent="0.3">
      <c r="A11" s="42" t="s">
        <v>9</v>
      </c>
      <c r="B11" s="9" t="s">
        <v>119</v>
      </c>
      <c r="C11" s="9">
        <v>5</v>
      </c>
      <c r="D11" s="9">
        <v>5</v>
      </c>
      <c r="E11" s="9">
        <v>47</v>
      </c>
      <c r="F11" s="9">
        <v>188</v>
      </c>
      <c r="G11" s="9">
        <v>1</v>
      </c>
      <c r="H11" s="9" t="s">
        <v>147</v>
      </c>
      <c r="I11" s="27">
        <f>F11/J11*100</f>
        <v>122.07792207792207</v>
      </c>
      <c r="J11" s="41">
        <v>154</v>
      </c>
      <c r="L11" s="12"/>
    </row>
    <row r="12" spans="1:133" x14ac:dyDescent="0.3">
      <c r="A12" s="42" t="s">
        <v>120</v>
      </c>
      <c r="B12" s="9" t="s">
        <v>119</v>
      </c>
      <c r="C12" s="9">
        <v>5</v>
      </c>
      <c r="D12" s="9">
        <v>5</v>
      </c>
      <c r="E12" s="9">
        <v>36</v>
      </c>
      <c r="F12" s="9">
        <v>180</v>
      </c>
      <c r="G12" s="9">
        <v>0</v>
      </c>
      <c r="H12" s="9">
        <v>76</v>
      </c>
      <c r="I12" s="27">
        <f>F12/J12*100</f>
        <v>76.59574468085107</v>
      </c>
      <c r="J12" s="41">
        <v>235</v>
      </c>
    </row>
    <row r="13" spans="1:133" x14ac:dyDescent="0.3">
      <c r="A13" s="42" t="s">
        <v>45</v>
      </c>
      <c r="B13" s="9" t="s">
        <v>123</v>
      </c>
      <c r="C13" s="9">
        <v>5</v>
      </c>
      <c r="D13" s="9">
        <v>5</v>
      </c>
      <c r="E13" s="9">
        <v>59</v>
      </c>
      <c r="F13" s="9">
        <v>177</v>
      </c>
      <c r="G13" s="9">
        <v>2</v>
      </c>
      <c r="H13" s="9">
        <v>61</v>
      </c>
      <c r="I13" s="27">
        <f>F13/J13*100</f>
        <v>71.084337349397586</v>
      </c>
      <c r="J13" s="41">
        <v>249</v>
      </c>
    </row>
    <row r="14" spans="1:133" x14ac:dyDescent="0.3">
      <c r="A14" s="42" t="s">
        <v>49</v>
      </c>
      <c r="B14" s="9" t="s">
        <v>123</v>
      </c>
      <c r="C14" s="9">
        <v>5</v>
      </c>
      <c r="D14" s="9">
        <v>5</v>
      </c>
      <c r="E14" s="9">
        <v>33</v>
      </c>
      <c r="F14" s="9">
        <v>165</v>
      </c>
      <c r="G14" s="9">
        <v>0</v>
      </c>
      <c r="H14" s="9">
        <v>107</v>
      </c>
      <c r="I14" s="27">
        <f>F14/J14*100</f>
        <v>53.921568627450981</v>
      </c>
      <c r="J14" s="41">
        <v>306</v>
      </c>
    </row>
    <row r="15" spans="1:133" x14ac:dyDescent="0.3">
      <c r="A15" s="42" t="s">
        <v>115</v>
      </c>
      <c r="B15" s="9" t="s">
        <v>133</v>
      </c>
      <c r="C15" s="9">
        <v>3</v>
      </c>
      <c r="D15" s="9">
        <v>3</v>
      </c>
      <c r="E15" s="9">
        <v>49</v>
      </c>
      <c r="F15" s="9">
        <v>147</v>
      </c>
      <c r="G15" s="9">
        <v>0</v>
      </c>
      <c r="H15" s="9">
        <v>103</v>
      </c>
      <c r="I15" s="9">
        <v>102.79</v>
      </c>
      <c r="J15" s="41">
        <v>143</v>
      </c>
    </row>
    <row r="16" spans="1:133" x14ac:dyDescent="0.3">
      <c r="A16" s="42" t="s">
        <v>12</v>
      </c>
      <c r="B16" s="9" t="s">
        <v>119</v>
      </c>
      <c r="C16" s="9">
        <v>5</v>
      </c>
      <c r="D16" s="9">
        <v>4</v>
      </c>
      <c r="E16" s="9">
        <v>46.66</v>
      </c>
      <c r="F16" s="9">
        <v>140</v>
      </c>
      <c r="G16" s="9">
        <v>2</v>
      </c>
      <c r="H16" s="9" t="s">
        <v>148</v>
      </c>
      <c r="I16" s="27">
        <f>F16/J16*100</f>
        <v>59.82905982905983</v>
      </c>
      <c r="J16" s="41">
        <v>234</v>
      </c>
    </row>
    <row r="17" spans="1:10" x14ac:dyDescent="0.3">
      <c r="A17" s="42" t="s">
        <v>43</v>
      </c>
      <c r="B17" s="9" t="s">
        <v>123</v>
      </c>
      <c r="C17" s="9">
        <v>4</v>
      </c>
      <c r="D17" s="9">
        <v>4</v>
      </c>
      <c r="E17" s="9">
        <v>34.75</v>
      </c>
      <c r="F17" s="9">
        <v>139</v>
      </c>
      <c r="G17" s="9">
        <v>0</v>
      </c>
      <c r="H17" s="9">
        <v>63</v>
      </c>
      <c r="I17" s="27">
        <f>F17/J17*100</f>
        <v>69.5</v>
      </c>
      <c r="J17" s="41">
        <v>200</v>
      </c>
    </row>
    <row r="18" spans="1:10" x14ac:dyDescent="0.3">
      <c r="A18" s="42" t="s">
        <v>100</v>
      </c>
      <c r="B18" s="9" t="s">
        <v>131</v>
      </c>
      <c r="C18" s="9">
        <v>3</v>
      </c>
      <c r="D18" s="9">
        <v>2</v>
      </c>
      <c r="E18" s="9">
        <v>131</v>
      </c>
      <c r="F18" s="9">
        <v>131</v>
      </c>
      <c r="G18" s="9">
        <v>1</v>
      </c>
      <c r="H18" s="9" t="s">
        <v>153</v>
      </c>
      <c r="I18" s="21">
        <v>133.66999999999999</v>
      </c>
      <c r="J18" s="41">
        <v>98</v>
      </c>
    </row>
    <row r="19" spans="1:10" x14ac:dyDescent="0.3">
      <c r="A19" s="42" t="s">
        <v>94</v>
      </c>
      <c r="B19" s="9" t="s">
        <v>131</v>
      </c>
      <c r="C19" s="9">
        <v>3</v>
      </c>
      <c r="D19" s="9">
        <v>2</v>
      </c>
      <c r="E19" s="9">
        <v>65</v>
      </c>
      <c r="F19" s="9">
        <v>130</v>
      </c>
      <c r="G19" s="9">
        <v>0</v>
      </c>
      <c r="H19" s="9">
        <v>69</v>
      </c>
      <c r="I19" s="9">
        <v>108.33</v>
      </c>
      <c r="J19" s="41">
        <v>120</v>
      </c>
    </row>
    <row r="20" spans="1:10" x14ac:dyDescent="0.3">
      <c r="A20" s="42" t="s">
        <v>71</v>
      </c>
      <c r="B20" s="9" t="s">
        <v>127</v>
      </c>
      <c r="C20" s="9">
        <v>3</v>
      </c>
      <c r="D20" s="9">
        <v>3</v>
      </c>
      <c r="E20" s="9">
        <v>42</v>
      </c>
      <c r="F20" s="9">
        <v>126</v>
      </c>
      <c r="G20" s="9">
        <v>0</v>
      </c>
      <c r="H20" s="9">
        <v>67</v>
      </c>
      <c r="I20" s="9">
        <v>104.13</v>
      </c>
      <c r="J20" s="41">
        <v>121</v>
      </c>
    </row>
    <row r="21" spans="1:10" x14ac:dyDescent="0.3">
      <c r="A21" s="42" t="s">
        <v>111</v>
      </c>
      <c r="B21" s="9" t="s">
        <v>133</v>
      </c>
      <c r="C21" s="9">
        <v>3</v>
      </c>
      <c r="D21" s="9">
        <v>3</v>
      </c>
      <c r="E21" s="9">
        <v>121</v>
      </c>
      <c r="F21" s="9">
        <v>121</v>
      </c>
      <c r="G21" s="9">
        <v>2</v>
      </c>
      <c r="H21" s="9" t="s">
        <v>146</v>
      </c>
      <c r="I21" s="21">
        <v>139.08000000000001</v>
      </c>
      <c r="J21" s="41">
        <v>7</v>
      </c>
    </row>
    <row r="22" spans="1:10" x14ac:dyDescent="0.3">
      <c r="A22" s="42" t="s">
        <v>134</v>
      </c>
      <c r="B22" s="9" t="s">
        <v>133</v>
      </c>
      <c r="C22" s="9">
        <v>2</v>
      </c>
      <c r="D22" s="9">
        <v>2</v>
      </c>
      <c r="E22" s="9">
        <v>57</v>
      </c>
      <c r="F22" s="9">
        <v>114</v>
      </c>
      <c r="G22" s="9">
        <v>0</v>
      </c>
      <c r="H22" s="9">
        <v>58</v>
      </c>
      <c r="I22" s="21">
        <v>77.55</v>
      </c>
      <c r="J22" s="41">
        <v>147</v>
      </c>
    </row>
    <row r="23" spans="1:10" x14ac:dyDescent="0.3">
      <c r="A23" s="42" t="s">
        <v>28</v>
      </c>
      <c r="B23" s="9" t="s">
        <v>121</v>
      </c>
      <c r="C23" s="9">
        <v>2</v>
      </c>
      <c r="D23" s="9">
        <v>2</v>
      </c>
      <c r="E23" s="9">
        <v>56.5</v>
      </c>
      <c r="F23" s="9">
        <v>113</v>
      </c>
      <c r="G23" s="9">
        <v>0</v>
      </c>
      <c r="H23" s="9">
        <v>68</v>
      </c>
      <c r="I23" s="9">
        <v>66.86</v>
      </c>
      <c r="J23" s="41">
        <v>169</v>
      </c>
    </row>
    <row r="24" spans="1:10" x14ac:dyDescent="0.3">
      <c r="A24" s="42" t="s">
        <v>15</v>
      </c>
      <c r="B24" s="9" t="s">
        <v>119</v>
      </c>
      <c r="C24" s="9">
        <v>5</v>
      </c>
      <c r="D24" s="9">
        <v>5</v>
      </c>
      <c r="E24" s="9">
        <v>27.25</v>
      </c>
      <c r="F24" s="9">
        <v>109</v>
      </c>
      <c r="G24" s="9">
        <v>1</v>
      </c>
      <c r="H24" s="9">
        <v>42</v>
      </c>
      <c r="I24" s="27">
        <f>F24/J24*100</f>
        <v>259.52380952380952</v>
      </c>
      <c r="J24" s="41">
        <v>42</v>
      </c>
    </row>
    <row r="25" spans="1:10" x14ac:dyDescent="0.3">
      <c r="A25" s="42" t="s">
        <v>25</v>
      </c>
      <c r="B25" s="9" t="s">
        <v>121</v>
      </c>
      <c r="C25" s="9">
        <v>2</v>
      </c>
      <c r="D25" s="9">
        <v>2</v>
      </c>
      <c r="E25" s="9">
        <v>53.5</v>
      </c>
      <c r="F25" s="9">
        <v>107</v>
      </c>
      <c r="G25" s="9">
        <v>0</v>
      </c>
      <c r="H25" s="9">
        <v>100</v>
      </c>
      <c r="I25" s="9">
        <v>75.349999999999994</v>
      </c>
      <c r="J25" s="41">
        <v>142</v>
      </c>
    </row>
    <row r="26" spans="1:10" x14ac:dyDescent="0.3">
      <c r="A26" s="42" t="s">
        <v>57</v>
      </c>
      <c r="B26" s="9" t="s">
        <v>125</v>
      </c>
      <c r="C26" s="9">
        <v>2</v>
      </c>
      <c r="D26" s="9">
        <v>2</v>
      </c>
      <c r="E26" s="9">
        <v>53.5</v>
      </c>
      <c r="F26" s="9">
        <v>107</v>
      </c>
      <c r="G26" s="9">
        <v>0</v>
      </c>
      <c r="H26" s="9">
        <v>69</v>
      </c>
      <c r="I26" s="9">
        <v>121.59</v>
      </c>
      <c r="J26" s="41">
        <v>88</v>
      </c>
    </row>
    <row r="27" spans="1:10" x14ac:dyDescent="0.3">
      <c r="A27" s="42" t="s">
        <v>68</v>
      </c>
      <c r="B27" s="9" t="s">
        <v>127</v>
      </c>
      <c r="C27" s="9">
        <v>3</v>
      </c>
      <c r="D27" s="9">
        <v>3</v>
      </c>
      <c r="E27" s="9">
        <v>35.33</v>
      </c>
      <c r="F27" s="9">
        <v>106</v>
      </c>
      <c r="G27" s="9">
        <v>0</v>
      </c>
      <c r="H27" s="9">
        <v>90</v>
      </c>
      <c r="I27" s="9">
        <v>86.88</v>
      </c>
      <c r="J27" s="41">
        <v>122</v>
      </c>
    </row>
    <row r="28" spans="1:10" x14ac:dyDescent="0.3">
      <c r="A28" s="42" t="s">
        <v>67</v>
      </c>
      <c r="B28" s="9" t="s">
        <v>127</v>
      </c>
      <c r="C28" s="9">
        <v>3</v>
      </c>
      <c r="D28" s="9">
        <v>3</v>
      </c>
      <c r="E28" s="9">
        <v>35</v>
      </c>
      <c r="F28" s="9">
        <v>105</v>
      </c>
      <c r="G28" s="9">
        <v>0</v>
      </c>
      <c r="H28" s="9">
        <v>85</v>
      </c>
      <c r="I28" s="9">
        <v>80.150000000000006</v>
      </c>
      <c r="J28" s="41">
        <v>131</v>
      </c>
    </row>
    <row r="29" spans="1:10" x14ac:dyDescent="0.3">
      <c r="A29" s="42" t="s">
        <v>99</v>
      </c>
      <c r="B29" s="9" t="s">
        <v>131</v>
      </c>
      <c r="C29" s="9">
        <v>3</v>
      </c>
      <c r="D29" s="9">
        <v>3</v>
      </c>
      <c r="E29" s="9">
        <v>52</v>
      </c>
      <c r="F29" s="9">
        <v>104</v>
      </c>
      <c r="G29" s="9">
        <v>1</v>
      </c>
      <c r="H29" s="9" t="s">
        <v>154</v>
      </c>
      <c r="I29" s="9">
        <v>133.33000000000001</v>
      </c>
      <c r="J29" s="41">
        <v>78</v>
      </c>
    </row>
    <row r="30" spans="1:10" x14ac:dyDescent="0.3">
      <c r="A30" s="42" t="s">
        <v>14</v>
      </c>
      <c r="B30" s="9" t="s">
        <v>119</v>
      </c>
      <c r="C30" s="9">
        <v>5</v>
      </c>
      <c r="D30" s="9">
        <v>5</v>
      </c>
      <c r="E30" s="9">
        <v>19.8</v>
      </c>
      <c r="F30" s="9">
        <v>99</v>
      </c>
      <c r="G30" s="9">
        <v>0</v>
      </c>
      <c r="H30" s="9">
        <v>45</v>
      </c>
      <c r="I30" s="27">
        <f>F30/J30*100</f>
        <v>106.45161290322579</v>
      </c>
      <c r="J30" s="41">
        <v>93</v>
      </c>
    </row>
    <row r="31" spans="1:10" x14ac:dyDescent="0.3">
      <c r="A31" s="42" t="s">
        <v>132</v>
      </c>
      <c r="B31" s="9" t="s">
        <v>131</v>
      </c>
      <c r="C31" s="9">
        <v>3</v>
      </c>
      <c r="D31" s="9">
        <v>3</v>
      </c>
      <c r="E31" s="9">
        <v>48.5</v>
      </c>
      <c r="F31" s="9">
        <v>97</v>
      </c>
      <c r="G31" s="9">
        <v>1</v>
      </c>
      <c r="H31" s="9">
        <v>73</v>
      </c>
      <c r="I31" s="9">
        <v>78.22</v>
      </c>
      <c r="J31" s="41">
        <v>124</v>
      </c>
    </row>
    <row r="32" spans="1:10" x14ac:dyDescent="0.3">
      <c r="A32" s="42" t="s">
        <v>51</v>
      </c>
      <c r="B32" s="9" t="s">
        <v>125</v>
      </c>
      <c r="C32" s="9">
        <v>2</v>
      </c>
      <c r="D32" s="9">
        <v>2</v>
      </c>
      <c r="E32" s="9">
        <v>43.5</v>
      </c>
      <c r="F32" s="9">
        <v>87</v>
      </c>
      <c r="G32" s="9">
        <v>0</v>
      </c>
      <c r="H32" s="9">
        <v>64</v>
      </c>
      <c r="I32" s="9">
        <v>75</v>
      </c>
      <c r="J32" s="41">
        <v>116</v>
      </c>
    </row>
    <row r="33" spans="1:10" x14ac:dyDescent="0.3">
      <c r="A33" s="42" t="s">
        <v>110</v>
      </c>
      <c r="B33" s="9" t="s">
        <v>133</v>
      </c>
      <c r="C33" s="9">
        <v>3</v>
      </c>
      <c r="D33" s="9">
        <v>2</v>
      </c>
      <c r="E33" s="9">
        <v>83</v>
      </c>
      <c r="F33" s="9">
        <v>83</v>
      </c>
      <c r="G33" s="9">
        <v>1</v>
      </c>
      <c r="H33" s="9" t="s">
        <v>151</v>
      </c>
      <c r="I33" s="21">
        <v>127.69</v>
      </c>
      <c r="J33" s="41">
        <v>65</v>
      </c>
    </row>
    <row r="34" spans="1:10" x14ac:dyDescent="0.3">
      <c r="A34" s="42" t="s">
        <v>105</v>
      </c>
      <c r="B34" s="9" t="s">
        <v>131</v>
      </c>
      <c r="C34" s="9">
        <v>2</v>
      </c>
      <c r="D34" s="9">
        <v>2</v>
      </c>
      <c r="E34" s="9">
        <v>41.5</v>
      </c>
      <c r="F34" s="9">
        <v>83</v>
      </c>
      <c r="G34" s="9">
        <v>0</v>
      </c>
      <c r="H34" s="9">
        <v>63</v>
      </c>
      <c r="I34" s="9">
        <v>102.46</v>
      </c>
      <c r="J34" s="41">
        <v>81</v>
      </c>
    </row>
    <row r="35" spans="1:10" x14ac:dyDescent="0.3">
      <c r="A35" s="42" t="s">
        <v>130</v>
      </c>
      <c r="B35" s="9" t="s">
        <v>129</v>
      </c>
      <c r="C35" s="9">
        <v>3</v>
      </c>
      <c r="D35" s="9">
        <v>3</v>
      </c>
      <c r="E35" s="9">
        <v>27.33</v>
      </c>
      <c r="F35" s="9">
        <v>82</v>
      </c>
      <c r="G35" s="9">
        <v>0</v>
      </c>
      <c r="H35" s="9">
        <v>38</v>
      </c>
      <c r="I35" s="9">
        <v>77.349999999999994</v>
      </c>
      <c r="J35" s="41">
        <v>106</v>
      </c>
    </row>
    <row r="36" spans="1:10" x14ac:dyDescent="0.3">
      <c r="A36" s="42" t="s">
        <v>37</v>
      </c>
      <c r="B36" s="9" t="s">
        <v>123</v>
      </c>
      <c r="C36" s="9">
        <v>5</v>
      </c>
      <c r="D36" s="9">
        <v>5</v>
      </c>
      <c r="E36" s="9">
        <v>20.5</v>
      </c>
      <c r="F36" s="9">
        <v>82</v>
      </c>
      <c r="G36" s="9">
        <v>2</v>
      </c>
      <c r="H36" s="9">
        <v>53</v>
      </c>
      <c r="I36" s="27">
        <f>F36/J36*100</f>
        <v>55.782312925170061</v>
      </c>
      <c r="J36" s="41">
        <v>147</v>
      </c>
    </row>
    <row r="37" spans="1:10" x14ac:dyDescent="0.3">
      <c r="A37" s="42" t="s">
        <v>122</v>
      </c>
      <c r="B37" s="9" t="s">
        <v>121</v>
      </c>
      <c r="C37" s="9">
        <v>2</v>
      </c>
      <c r="D37" s="9">
        <v>2</v>
      </c>
      <c r="E37" s="9">
        <v>38.5</v>
      </c>
      <c r="F37" s="9">
        <v>77</v>
      </c>
      <c r="G37" s="9">
        <v>0</v>
      </c>
      <c r="H37" s="9">
        <v>77</v>
      </c>
      <c r="I37" s="9">
        <v>68.75</v>
      </c>
      <c r="J37" s="41">
        <v>112</v>
      </c>
    </row>
    <row r="38" spans="1:10" x14ac:dyDescent="0.3">
      <c r="A38" s="42" t="s">
        <v>102</v>
      </c>
      <c r="B38" s="9" t="s">
        <v>131</v>
      </c>
      <c r="C38" s="9">
        <v>3</v>
      </c>
      <c r="D38" s="9">
        <v>2</v>
      </c>
      <c r="E38" s="9">
        <v>38</v>
      </c>
      <c r="F38" s="9">
        <v>76</v>
      </c>
      <c r="G38" s="9">
        <v>0</v>
      </c>
      <c r="H38" s="9">
        <v>47</v>
      </c>
      <c r="I38" s="9">
        <v>93.82</v>
      </c>
      <c r="J38" s="41">
        <v>81</v>
      </c>
    </row>
    <row r="39" spans="1:10" x14ac:dyDescent="0.3">
      <c r="A39" s="42" t="s">
        <v>54</v>
      </c>
      <c r="B39" s="9" t="s">
        <v>125</v>
      </c>
      <c r="C39" s="9">
        <v>2</v>
      </c>
      <c r="D39" s="9">
        <v>2</v>
      </c>
      <c r="E39" s="9">
        <v>34</v>
      </c>
      <c r="F39" s="9">
        <v>68</v>
      </c>
      <c r="G39" s="9">
        <v>0</v>
      </c>
      <c r="H39" s="9">
        <v>62</v>
      </c>
      <c r="I39" s="9">
        <v>71.569999999999993</v>
      </c>
      <c r="J39" s="41">
        <v>95</v>
      </c>
    </row>
    <row r="40" spans="1:10" x14ac:dyDescent="0.3">
      <c r="A40" s="42" t="s">
        <v>108</v>
      </c>
      <c r="B40" s="9" t="s">
        <v>133</v>
      </c>
      <c r="C40" s="9">
        <v>2</v>
      </c>
      <c r="D40" s="9">
        <v>2</v>
      </c>
      <c r="E40" s="9">
        <v>33.5</v>
      </c>
      <c r="F40" s="9">
        <v>67</v>
      </c>
      <c r="G40" s="9">
        <v>0</v>
      </c>
      <c r="H40" s="9">
        <v>64</v>
      </c>
      <c r="I40" s="9">
        <v>106.34</v>
      </c>
      <c r="J40" s="41">
        <v>63</v>
      </c>
    </row>
    <row r="41" spans="1:10" x14ac:dyDescent="0.3">
      <c r="A41" s="42" t="s">
        <v>58</v>
      </c>
      <c r="B41" s="9" t="s">
        <v>125</v>
      </c>
      <c r="C41" s="9">
        <v>2</v>
      </c>
      <c r="D41" s="9">
        <v>2</v>
      </c>
      <c r="E41" s="9">
        <v>30.5</v>
      </c>
      <c r="F41" s="9">
        <v>61</v>
      </c>
      <c r="G41" s="9">
        <v>0</v>
      </c>
      <c r="H41" s="9">
        <v>42</v>
      </c>
      <c r="I41" s="9">
        <v>117.3</v>
      </c>
      <c r="J41" s="41">
        <v>52</v>
      </c>
    </row>
    <row r="42" spans="1:10" x14ac:dyDescent="0.3">
      <c r="A42" s="42" t="s">
        <v>79</v>
      </c>
      <c r="B42" s="9" t="s">
        <v>129</v>
      </c>
      <c r="C42" s="9">
        <v>3</v>
      </c>
      <c r="D42" s="9">
        <v>3</v>
      </c>
      <c r="E42" s="9">
        <v>30</v>
      </c>
      <c r="F42" s="9">
        <v>60</v>
      </c>
      <c r="G42" s="9">
        <v>1</v>
      </c>
      <c r="H42" s="9">
        <v>25</v>
      </c>
      <c r="I42" s="9">
        <v>122.44</v>
      </c>
      <c r="J42" s="41">
        <v>49</v>
      </c>
    </row>
    <row r="43" spans="1:10" x14ac:dyDescent="0.3">
      <c r="A43" s="42" t="s">
        <v>128</v>
      </c>
      <c r="B43" s="9" t="s">
        <v>127</v>
      </c>
      <c r="C43" s="9">
        <v>3</v>
      </c>
      <c r="D43" s="9">
        <v>3</v>
      </c>
      <c r="E43" s="9">
        <v>20</v>
      </c>
      <c r="F43" s="9">
        <v>60</v>
      </c>
      <c r="G43" s="9">
        <v>0</v>
      </c>
      <c r="H43" s="9">
        <v>40</v>
      </c>
      <c r="I43" s="9">
        <v>50</v>
      </c>
      <c r="J43" s="41">
        <v>120</v>
      </c>
    </row>
    <row r="44" spans="1:10" x14ac:dyDescent="0.3">
      <c r="A44" s="42" t="s">
        <v>24</v>
      </c>
      <c r="B44" s="9" t="s">
        <v>121</v>
      </c>
      <c r="C44" s="9">
        <v>2</v>
      </c>
      <c r="D44" s="9">
        <v>2</v>
      </c>
      <c r="E44" s="9">
        <v>24.5</v>
      </c>
      <c r="F44" s="9">
        <v>49</v>
      </c>
      <c r="G44" s="9">
        <v>0</v>
      </c>
      <c r="H44" s="9">
        <v>25</v>
      </c>
      <c r="I44" s="9">
        <v>0</v>
      </c>
      <c r="J44" s="41">
        <v>4</v>
      </c>
    </row>
    <row r="45" spans="1:10" x14ac:dyDescent="0.3">
      <c r="A45" s="42" t="s">
        <v>126</v>
      </c>
      <c r="B45" s="9" t="s">
        <v>125</v>
      </c>
      <c r="C45" s="9">
        <v>2</v>
      </c>
      <c r="D45" s="9">
        <v>2</v>
      </c>
      <c r="E45" s="9">
        <v>24.5</v>
      </c>
      <c r="F45" s="9">
        <v>49</v>
      </c>
      <c r="G45" s="9">
        <v>0</v>
      </c>
      <c r="H45" s="9">
        <v>46</v>
      </c>
      <c r="I45" s="9">
        <v>53.84</v>
      </c>
      <c r="J45" s="41">
        <v>91</v>
      </c>
    </row>
    <row r="46" spans="1:10" x14ac:dyDescent="0.3">
      <c r="A46" s="42" t="s">
        <v>72</v>
      </c>
      <c r="B46" s="9" t="s">
        <v>127</v>
      </c>
      <c r="C46" s="9">
        <v>3</v>
      </c>
      <c r="D46" s="9">
        <v>3</v>
      </c>
      <c r="E46" s="9">
        <v>16.329999999999998</v>
      </c>
      <c r="F46" s="9">
        <v>49</v>
      </c>
      <c r="G46" s="9">
        <v>0</v>
      </c>
      <c r="H46" s="9">
        <v>40</v>
      </c>
      <c r="I46" s="9">
        <v>116.66</v>
      </c>
      <c r="J46" s="41">
        <v>42</v>
      </c>
    </row>
    <row r="47" spans="1:10" x14ac:dyDescent="0.3">
      <c r="A47" s="42" t="s">
        <v>82</v>
      </c>
      <c r="B47" s="9" t="s">
        <v>129</v>
      </c>
      <c r="C47" s="9">
        <v>3</v>
      </c>
      <c r="D47" s="9">
        <v>3</v>
      </c>
      <c r="E47" s="9">
        <v>15.66</v>
      </c>
      <c r="F47" s="9">
        <v>47</v>
      </c>
      <c r="G47" s="9">
        <v>0</v>
      </c>
      <c r="H47" s="9">
        <v>25</v>
      </c>
      <c r="I47" s="9">
        <v>83.92</v>
      </c>
      <c r="J47" s="41">
        <v>56</v>
      </c>
    </row>
    <row r="48" spans="1:10" x14ac:dyDescent="0.3">
      <c r="A48" s="42" t="s">
        <v>30</v>
      </c>
      <c r="B48" s="9" t="s">
        <v>121</v>
      </c>
      <c r="C48" s="9">
        <v>2</v>
      </c>
      <c r="D48" s="9">
        <v>2</v>
      </c>
      <c r="E48" s="9">
        <v>22</v>
      </c>
      <c r="F48" s="9">
        <v>44</v>
      </c>
      <c r="G48" s="9">
        <v>0</v>
      </c>
      <c r="H48" s="9">
        <v>26</v>
      </c>
      <c r="I48" s="9">
        <v>118.91</v>
      </c>
      <c r="J48" s="41">
        <v>37</v>
      </c>
    </row>
    <row r="49" spans="1:10" x14ac:dyDescent="0.3">
      <c r="A49" s="42" t="s">
        <v>85</v>
      </c>
      <c r="B49" s="9" t="s">
        <v>129</v>
      </c>
      <c r="C49" s="9">
        <v>2</v>
      </c>
      <c r="D49" s="9">
        <v>2</v>
      </c>
      <c r="E49" s="9">
        <v>21.5</v>
      </c>
      <c r="F49" s="9">
        <v>43</v>
      </c>
      <c r="G49" s="9">
        <v>0</v>
      </c>
      <c r="H49" s="9">
        <v>32</v>
      </c>
      <c r="I49" s="9">
        <v>89.58</v>
      </c>
      <c r="J49" s="41">
        <v>48</v>
      </c>
    </row>
    <row r="50" spans="1:10" x14ac:dyDescent="0.3">
      <c r="A50" s="42" t="s">
        <v>39</v>
      </c>
      <c r="B50" s="9" t="s">
        <v>123</v>
      </c>
      <c r="C50" s="9">
        <v>2</v>
      </c>
      <c r="D50" s="9">
        <v>2</v>
      </c>
      <c r="E50" s="9">
        <v>20</v>
      </c>
      <c r="F50" s="9">
        <v>40</v>
      </c>
      <c r="G50" s="9">
        <v>0</v>
      </c>
      <c r="H50" s="9">
        <v>30</v>
      </c>
      <c r="I50" s="27">
        <f>F50/J50*100</f>
        <v>22.222222222222221</v>
      </c>
      <c r="J50" s="41">
        <v>180</v>
      </c>
    </row>
    <row r="51" spans="1:10" x14ac:dyDescent="0.3">
      <c r="A51" s="42" t="s">
        <v>103</v>
      </c>
      <c r="B51" s="9" t="s">
        <v>131</v>
      </c>
      <c r="C51" s="9">
        <v>3</v>
      </c>
      <c r="D51" s="9">
        <v>2</v>
      </c>
      <c r="E51" s="9">
        <v>39</v>
      </c>
      <c r="F51" s="9">
        <v>39</v>
      </c>
      <c r="G51" s="9">
        <v>1</v>
      </c>
      <c r="H51" s="9" t="s">
        <v>155</v>
      </c>
      <c r="I51" s="9">
        <v>195</v>
      </c>
      <c r="J51" s="41">
        <v>20</v>
      </c>
    </row>
    <row r="52" spans="1:10" x14ac:dyDescent="0.3">
      <c r="A52" s="42" t="s">
        <v>73</v>
      </c>
      <c r="B52" s="9" t="s">
        <v>127</v>
      </c>
      <c r="C52" s="9">
        <v>3</v>
      </c>
      <c r="D52" s="9">
        <v>3</v>
      </c>
      <c r="E52" s="9">
        <v>19</v>
      </c>
      <c r="F52" s="9">
        <v>38</v>
      </c>
      <c r="G52" s="9">
        <v>1</v>
      </c>
      <c r="H52" s="9">
        <v>19</v>
      </c>
      <c r="I52" s="9">
        <v>122.58</v>
      </c>
      <c r="J52" s="41">
        <v>31</v>
      </c>
    </row>
    <row r="53" spans="1:10" x14ac:dyDescent="0.3">
      <c r="A53" s="42" t="s">
        <v>87</v>
      </c>
      <c r="B53" s="9" t="s">
        <v>129</v>
      </c>
      <c r="C53" s="9">
        <v>3</v>
      </c>
      <c r="D53" s="9">
        <v>3</v>
      </c>
      <c r="E53" s="9">
        <v>11</v>
      </c>
      <c r="F53" s="9">
        <v>33</v>
      </c>
      <c r="G53" s="9">
        <v>0</v>
      </c>
      <c r="H53" s="9">
        <v>14</v>
      </c>
      <c r="I53" s="9">
        <v>82.5</v>
      </c>
      <c r="J53" s="41">
        <v>40</v>
      </c>
    </row>
    <row r="54" spans="1:10" x14ac:dyDescent="0.3">
      <c r="A54" s="42" t="s">
        <v>124</v>
      </c>
      <c r="B54" s="9" t="s">
        <v>123</v>
      </c>
      <c r="C54" s="9">
        <v>5</v>
      </c>
      <c r="D54" s="9">
        <v>3</v>
      </c>
      <c r="E54" s="9">
        <v>10</v>
      </c>
      <c r="F54" s="9">
        <v>30</v>
      </c>
      <c r="G54" s="9">
        <v>1</v>
      </c>
      <c r="H54" s="9">
        <v>28</v>
      </c>
      <c r="I54" s="27">
        <f>F54/J54*100</f>
        <v>15.228426395939088</v>
      </c>
      <c r="J54" s="41">
        <v>197</v>
      </c>
    </row>
    <row r="55" spans="1:10" x14ac:dyDescent="0.3">
      <c r="A55" s="42" t="s">
        <v>91</v>
      </c>
      <c r="B55" s="9" t="s">
        <v>129</v>
      </c>
      <c r="C55" s="9">
        <v>3</v>
      </c>
      <c r="D55" s="9">
        <v>3</v>
      </c>
      <c r="E55" s="9">
        <v>10</v>
      </c>
      <c r="F55" s="9">
        <v>30</v>
      </c>
      <c r="G55" s="9">
        <v>0</v>
      </c>
      <c r="H55" s="9">
        <v>12</v>
      </c>
      <c r="I55" s="9">
        <v>120</v>
      </c>
      <c r="J55" s="41">
        <v>25</v>
      </c>
    </row>
    <row r="56" spans="1:10" x14ac:dyDescent="0.3">
      <c r="A56" s="42" t="s">
        <v>21</v>
      </c>
      <c r="B56" s="9" t="s">
        <v>119</v>
      </c>
      <c r="C56" s="9">
        <v>5</v>
      </c>
      <c r="D56" s="9">
        <v>3</v>
      </c>
      <c r="E56" s="9">
        <v>13.5</v>
      </c>
      <c r="F56" s="9">
        <v>27</v>
      </c>
      <c r="G56" s="9">
        <v>1</v>
      </c>
      <c r="H56" s="9">
        <v>16</v>
      </c>
      <c r="I56" s="27">
        <f>F56/J56*100</f>
        <v>43.548387096774192</v>
      </c>
      <c r="J56" s="41">
        <v>62</v>
      </c>
    </row>
    <row r="57" spans="1:10" x14ac:dyDescent="0.3">
      <c r="A57" s="42" t="s">
        <v>61</v>
      </c>
      <c r="B57" s="9" t="s">
        <v>125</v>
      </c>
      <c r="C57" s="9">
        <v>2</v>
      </c>
      <c r="D57" s="9">
        <v>2</v>
      </c>
      <c r="E57" s="9">
        <v>13.5</v>
      </c>
      <c r="F57" s="9">
        <v>27</v>
      </c>
      <c r="G57" s="9">
        <v>0</v>
      </c>
      <c r="H57" s="9">
        <v>19</v>
      </c>
      <c r="I57" s="9">
        <v>158.82</v>
      </c>
      <c r="J57" s="41">
        <v>17</v>
      </c>
    </row>
    <row r="58" spans="1:10" x14ac:dyDescent="0.3">
      <c r="A58" s="42" t="s">
        <v>63</v>
      </c>
      <c r="B58" s="9" t="s">
        <v>125</v>
      </c>
      <c r="C58" s="9">
        <v>2</v>
      </c>
      <c r="D58" s="9">
        <v>2</v>
      </c>
      <c r="E58" s="9">
        <v>13.5</v>
      </c>
      <c r="F58" s="9">
        <v>27</v>
      </c>
      <c r="G58" s="9">
        <v>0</v>
      </c>
      <c r="H58" s="9">
        <v>14</v>
      </c>
      <c r="I58" s="9">
        <v>87.09</v>
      </c>
      <c r="J58" s="41">
        <v>31</v>
      </c>
    </row>
    <row r="59" spans="1:10" x14ac:dyDescent="0.3">
      <c r="A59" s="42" t="s">
        <v>157</v>
      </c>
      <c r="B59" s="9" t="s">
        <v>125</v>
      </c>
      <c r="C59" s="9">
        <v>1</v>
      </c>
      <c r="D59" s="9">
        <v>1</v>
      </c>
      <c r="E59" s="9">
        <v>24</v>
      </c>
      <c r="F59" s="9">
        <v>24</v>
      </c>
      <c r="G59" s="9">
        <v>0</v>
      </c>
      <c r="H59" s="9">
        <v>24</v>
      </c>
      <c r="I59" s="9">
        <v>58.53</v>
      </c>
      <c r="J59" s="41">
        <v>41</v>
      </c>
    </row>
    <row r="60" spans="1:10" x14ac:dyDescent="0.3">
      <c r="A60" s="42" t="s">
        <v>86</v>
      </c>
      <c r="B60" s="9" t="s">
        <v>129</v>
      </c>
      <c r="C60" s="9">
        <v>3</v>
      </c>
      <c r="D60" s="9">
        <v>3</v>
      </c>
      <c r="E60" s="9">
        <v>8</v>
      </c>
      <c r="F60" s="9">
        <v>24</v>
      </c>
      <c r="G60" s="9">
        <v>0</v>
      </c>
      <c r="H60" s="9">
        <v>15</v>
      </c>
      <c r="I60" s="9">
        <v>82.75</v>
      </c>
      <c r="J60" s="41">
        <v>29</v>
      </c>
    </row>
    <row r="61" spans="1:10" x14ac:dyDescent="0.3">
      <c r="A61" s="42" t="s">
        <v>112</v>
      </c>
      <c r="B61" s="9" t="s">
        <v>133</v>
      </c>
      <c r="C61" s="9">
        <v>3</v>
      </c>
      <c r="D61" s="9">
        <v>2</v>
      </c>
      <c r="E61" s="9">
        <v>20</v>
      </c>
      <c r="F61" s="9">
        <v>20</v>
      </c>
      <c r="G61" s="9">
        <v>1</v>
      </c>
      <c r="H61" s="9" t="s">
        <v>152</v>
      </c>
      <c r="I61" s="9">
        <v>105.26</v>
      </c>
      <c r="J61" s="41">
        <v>19</v>
      </c>
    </row>
    <row r="62" spans="1:10" x14ac:dyDescent="0.3">
      <c r="A62" s="42" t="s">
        <v>95</v>
      </c>
      <c r="B62" s="9" t="s">
        <v>131</v>
      </c>
      <c r="C62" s="9">
        <v>3</v>
      </c>
      <c r="D62" s="9">
        <v>1</v>
      </c>
      <c r="E62" s="9">
        <v>19</v>
      </c>
      <c r="F62" s="9">
        <v>19</v>
      </c>
      <c r="G62" s="9">
        <v>0</v>
      </c>
      <c r="H62" s="9">
        <v>19</v>
      </c>
      <c r="I62" s="9">
        <v>65.510000000000005</v>
      </c>
      <c r="J62" s="41">
        <v>29</v>
      </c>
    </row>
    <row r="63" spans="1:10" x14ac:dyDescent="0.3">
      <c r="A63" s="42" t="s">
        <v>70</v>
      </c>
      <c r="B63" s="9" t="s">
        <v>127</v>
      </c>
      <c r="C63" s="9">
        <v>3</v>
      </c>
      <c r="D63" s="9">
        <v>3</v>
      </c>
      <c r="E63" s="9">
        <v>9</v>
      </c>
      <c r="F63" s="9">
        <v>18</v>
      </c>
      <c r="G63" s="9">
        <v>1</v>
      </c>
      <c r="H63" s="9">
        <v>13</v>
      </c>
      <c r="I63" s="9">
        <v>52.94</v>
      </c>
      <c r="J63" s="41">
        <v>34</v>
      </c>
    </row>
    <row r="64" spans="1:10" x14ac:dyDescent="0.3">
      <c r="A64" s="42" t="s">
        <v>29</v>
      </c>
      <c r="B64" s="9" t="s">
        <v>121</v>
      </c>
      <c r="C64" s="9">
        <v>2</v>
      </c>
      <c r="D64" s="9">
        <v>2</v>
      </c>
      <c r="E64" s="9">
        <v>9</v>
      </c>
      <c r="F64" s="9">
        <v>18</v>
      </c>
      <c r="G64" s="9">
        <v>0</v>
      </c>
      <c r="H64" s="9">
        <v>13</v>
      </c>
      <c r="I64" s="9">
        <v>75</v>
      </c>
      <c r="J64" s="41">
        <v>24</v>
      </c>
    </row>
    <row r="65" spans="1:10" x14ac:dyDescent="0.3">
      <c r="A65" s="42" t="s">
        <v>114</v>
      </c>
      <c r="B65" s="9" t="s">
        <v>133</v>
      </c>
      <c r="C65" s="9">
        <v>3</v>
      </c>
      <c r="D65" s="9">
        <v>1</v>
      </c>
      <c r="E65" s="9">
        <v>16</v>
      </c>
      <c r="F65" s="9">
        <v>16</v>
      </c>
      <c r="G65" s="9">
        <v>0</v>
      </c>
      <c r="H65" s="9">
        <v>16</v>
      </c>
      <c r="I65" s="9">
        <v>72.72</v>
      </c>
      <c r="J65" s="41">
        <v>22</v>
      </c>
    </row>
    <row r="66" spans="1:10" x14ac:dyDescent="0.3">
      <c r="A66" s="42" t="s">
        <v>66</v>
      </c>
      <c r="B66" s="9" t="s">
        <v>127</v>
      </c>
      <c r="C66" s="9">
        <v>3</v>
      </c>
      <c r="D66" s="9">
        <v>3</v>
      </c>
      <c r="E66" s="9">
        <v>5.33</v>
      </c>
      <c r="F66" s="9">
        <v>16</v>
      </c>
      <c r="G66" s="9">
        <v>0</v>
      </c>
      <c r="H66" s="9">
        <v>10</v>
      </c>
      <c r="I66" s="9">
        <v>47.05</v>
      </c>
      <c r="J66" s="41">
        <v>34</v>
      </c>
    </row>
    <row r="67" spans="1:10" x14ac:dyDescent="0.3">
      <c r="A67" s="42" t="s">
        <v>75</v>
      </c>
      <c r="B67" s="9" t="s">
        <v>127</v>
      </c>
      <c r="C67" s="9">
        <v>3</v>
      </c>
      <c r="D67" s="9">
        <v>2</v>
      </c>
      <c r="E67" s="9">
        <v>7.5</v>
      </c>
      <c r="F67" s="9">
        <v>15</v>
      </c>
      <c r="G67" s="9">
        <v>0</v>
      </c>
      <c r="H67" s="9">
        <v>9</v>
      </c>
      <c r="I67" s="9">
        <v>65.209999999999994</v>
      </c>
      <c r="J67" s="41">
        <v>23</v>
      </c>
    </row>
    <row r="68" spans="1:10" x14ac:dyDescent="0.3">
      <c r="A68" s="42" t="s">
        <v>64</v>
      </c>
      <c r="B68" s="9" t="s">
        <v>125</v>
      </c>
      <c r="C68" s="9">
        <v>2</v>
      </c>
      <c r="D68" s="9">
        <v>2</v>
      </c>
      <c r="E68" s="9">
        <v>7</v>
      </c>
      <c r="F68" s="9">
        <v>14</v>
      </c>
      <c r="G68" s="9">
        <v>0</v>
      </c>
      <c r="H68" s="9">
        <v>14</v>
      </c>
      <c r="I68" s="9">
        <v>100</v>
      </c>
      <c r="J68" s="41">
        <v>14</v>
      </c>
    </row>
    <row r="69" spans="1:10" x14ac:dyDescent="0.3">
      <c r="A69" s="42" t="s">
        <v>31</v>
      </c>
      <c r="B69" s="9" t="s">
        <v>121</v>
      </c>
      <c r="C69" s="9">
        <v>2</v>
      </c>
      <c r="D69" s="9">
        <v>2</v>
      </c>
      <c r="E69" s="9">
        <v>6.5</v>
      </c>
      <c r="F69" s="9">
        <v>13</v>
      </c>
      <c r="G69" s="9">
        <v>0</v>
      </c>
      <c r="H69" s="9">
        <v>10</v>
      </c>
      <c r="I69" s="9">
        <v>50</v>
      </c>
      <c r="J69" s="41">
        <v>26</v>
      </c>
    </row>
    <row r="70" spans="1:10" x14ac:dyDescent="0.3">
      <c r="A70" s="42" t="s">
        <v>106</v>
      </c>
      <c r="B70" s="9" t="s">
        <v>133</v>
      </c>
      <c r="C70" s="9">
        <v>1</v>
      </c>
      <c r="D70" s="9">
        <v>1</v>
      </c>
      <c r="E70" s="9">
        <v>11</v>
      </c>
      <c r="F70" s="9">
        <v>11</v>
      </c>
      <c r="G70" s="9">
        <v>0</v>
      </c>
      <c r="H70" s="9">
        <v>11</v>
      </c>
      <c r="I70" s="9">
        <v>100</v>
      </c>
      <c r="J70" s="41">
        <v>11</v>
      </c>
    </row>
    <row r="71" spans="1:10" x14ac:dyDescent="0.3">
      <c r="A71" s="42" t="s">
        <v>96</v>
      </c>
      <c r="B71" s="9" t="s">
        <v>131</v>
      </c>
      <c r="C71" s="9">
        <v>3</v>
      </c>
      <c r="D71" s="9">
        <v>1</v>
      </c>
      <c r="E71" s="9">
        <v>10</v>
      </c>
      <c r="F71" s="9">
        <v>10</v>
      </c>
      <c r="G71" s="9">
        <v>0</v>
      </c>
      <c r="H71" s="9">
        <v>10</v>
      </c>
      <c r="I71" s="9">
        <v>142.85</v>
      </c>
      <c r="J71" s="41">
        <v>7</v>
      </c>
    </row>
    <row r="72" spans="1:10" x14ac:dyDescent="0.3">
      <c r="A72" s="42" t="s">
        <v>52</v>
      </c>
      <c r="B72" s="9" t="s">
        <v>125</v>
      </c>
      <c r="C72" s="9">
        <v>1</v>
      </c>
      <c r="D72" s="9">
        <v>1</v>
      </c>
      <c r="E72" s="9">
        <v>10</v>
      </c>
      <c r="F72" s="9">
        <v>10</v>
      </c>
      <c r="G72" s="9">
        <v>0</v>
      </c>
      <c r="H72" s="9">
        <v>10</v>
      </c>
      <c r="I72" s="9">
        <v>38.46</v>
      </c>
      <c r="J72" s="41">
        <v>26</v>
      </c>
    </row>
    <row r="73" spans="1:10" x14ac:dyDescent="0.3">
      <c r="A73" s="42" t="s">
        <v>145</v>
      </c>
      <c r="B73" s="9" t="s">
        <v>123</v>
      </c>
      <c r="C73" s="9">
        <v>3</v>
      </c>
      <c r="D73" s="9">
        <v>1</v>
      </c>
      <c r="E73" s="9">
        <v>0</v>
      </c>
      <c r="F73" s="9">
        <v>9</v>
      </c>
      <c r="G73" s="9">
        <v>1</v>
      </c>
      <c r="H73" s="9" t="s">
        <v>144</v>
      </c>
      <c r="I73" s="27">
        <f>F73/J73*100</f>
        <v>33.333333333333329</v>
      </c>
      <c r="J73" s="41">
        <v>27</v>
      </c>
    </row>
    <row r="74" spans="1:10" x14ac:dyDescent="0.3">
      <c r="A74" s="42" t="s">
        <v>142</v>
      </c>
      <c r="B74" s="9" t="s">
        <v>129</v>
      </c>
      <c r="C74" s="9">
        <v>1</v>
      </c>
      <c r="D74" s="9">
        <v>1</v>
      </c>
      <c r="E74" s="9">
        <v>8</v>
      </c>
      <c r="F74" s="9">
        <v>8</v>
      </c>
      <c r="G74" s="9">
        <v>0</v>
      </c>
      <c r="H74" s="9">
        <v>8</v>
      </c>
      <c r="I74" s="9">
        <v>114.28</v>
      </c>
      <c r="J74" s="41">
        <v>7</v>
      </c>
    </row>
    <row r="75" spans="1:10" x14ac:dyDescent="0.3">
      <c r="A75" s="42" t="s">
        <v>88</v>
      </c>
      <c r="B75" s="9" t="s">
        <v>129</v>
      </c>
      <c r="C75" s="9">
        <v>3</v>
      </c>
      <c r="D75" s="9">
        <v>3</v>
      </c>
      <c r="E75" s="9">
        <v>4</v>
      </c>
      <c r="F75" s="9">
        <v>8</v>
      </c>
      <c r="G75" s="9">
        <v>1</v>
      </c>
      <c r="H75" s="9">
        <v>5</v>
      </c>
      <c r="I75" s="9">
        <v>47.05</v>
      </c>
      <c r="J75" s="41">
        <v>17</v>
      </c>
    </row>
    <row r="76" spans="1:10" x14ac:dyDescent="0.3">
      <c r="A76" s="42" t="s">
        <v>136</v>
      </c>
      <c r="B76" s="9" t="s">
        <v>131</v>
      </c>
      <c r="C76" s="9">
        <v>3</v>
      </c>
      <c r="D76" s="9">
        <v>1</v>
      </c>
      <c r="E76" s="9">
        <v>7</v>
      </c>
      <c r="F76" s="9">
        <v>7</v>
      </c>
      <c r="G76" s="9">
        <v>0</v>
      </c>
      <c r="H76" s="9">
        <v>7</v>
      </c>
      <c r="I76" s="9">
        <v>58.33</v>
      </c>
      <c r="J76" s="41">
        <v>12</v>
      </c>
    </row>
    <row r="77" spans="1:10" x14ac:dyDescent="0.3">
      <c r="A77" s="42" t="s">
        <v>90</v>
      </c>
      <c r="B77" s="9" t="s">
        <v>129</v>
      </c>
      <c r="C77" s="9">
        <v>1</v>
      </c>
      <c r="D77" s="9">
        <v>1</v>
      </c>
      <c r="E77" s="9">
        <v>0</v>
      </c>
      <c r="F77" s="9">
        <v>5</v>
      </c>
      <c r="G77" s="9">
        <v>1</v>
      </c>
      <c r="H77" s="9" t="s">
        <v>7</v>
      </c>
      <c r="I77" s="9">
        <v>50</v>
      </c>
      <c r="J77" s="41">
        <v>10</v>
      </c>
    </row>
    <row r="78" spans="1:10" x14ac:dyDescent="0.3">
      <c r="A78" s="42" t="s">
        <v>19</v>
      </c>
      <c r="B78" s="9" t="s">
        <v>119</v>
      </c>
      <c r="C78" s="9">
        <v>5</v>
      </c>
      <c r="D78" s="9">
        <v>1</v>
      </c>
      <c r="E78" s="9">
        <v>5</v>
      </c>
      <c r="F78" s="9">
        <v>5</v>
      </c>
      <c r="G78" s="9">
        <v>0</v>
      </c>
      <c r="H78" s="9">
        <v>5</v>
      </c>
      <c r="I78" s="27">
        <f>F78/J78*100</f>
        <v>7.2463768115942031</v>
      </c>
      <c r="J78" s="41">
        <v>69</v>
      </c>
    </row>
    <row r="79" spans="1:10" x14ac:dyDescent="0.3">
      <c r="A79" s="42" t="s">
        <v>55</v>
      </c>
      <c r="B79" s="9" t="s">
        <v>125</v>
      </c>
      <c r="C79" s="9">
        <v>2</v>
      </c>
      <c r="D79" s="9">
        <v>2</v>
      </c>
      <c r="E79" s="9">
        <v>2.5</v>
      </c>
      <c r="F79" s="9">
        <v>5</v>
      </c>
      <c r="G79" s="9">
        <v>0</v>
      </c>
      <c r="H79" s="9">
        <v>4</v>
      </c>
      <c r="I79" s="9">
        <v>45.45</v>
      </c>
      <c r="J79" s="41">
        <v>11</v>
      </c>
    </row>
    <row r="80" spans="1:10" x14ac:dyDescent="0.3">
      <c r="A80" s="42" t="s">
        <v>27</v>
      </c>
      <c r="B80" s="9" t="s">
        <v>121</v>
      </c>
      <c r="C80" s="9">
        <v>1</v>
      </c>
      <c r="D80" s="9">
        <v>1</v>
      </c>
      <c r="E80" s="9">
        <v>4</v>
      </c>
      <c r="F80" s="9">
        <v>4</v>
      </c>
      <c r="G80" s="9">
        <v>0</v>
      </c>
      <c r="H80" s="9">
        <v>4</v>
      </c>
      <c r="I80" s="9">
        <v>28.57</v>
      </c>
      <c r="J80" s="41">
        <v>14</v>
      </c>
    </row>
    <row r="81" spans="1:10" x14ac:dyDescent="0.3">
      <c r="A81" s="42" t="s">
        <v>32</v>
      </c>
      <c r="B81" s="9" t="s">
        <v>121</v>
      </c>
      <c r="C81" s="9">
        <v>2</v>
      </c>
      <c r="D81" s="9">
        <v>2</v>
      </c>
      <c r="E81" s="9">
        <v>0</v>
      </c>
      <c r="F81" s="9">
        <v>3</v>
      </c>
      <c r="G81" s="9">
        <v>2</v>
      </c>
      <c r="H81" s="9" t="s">
        <v>156</v>
      </c>
      <c r="I81" s="21">
        <v>42.85</v>
      </c>
      <c r="J81" s="41">
        <v>7</v>
      </c>
    </row>
    <row r="82" spans="1:10" x14ac:dyDescent="0.3">
      <c r="A82" s="42" t="s">
        <v>107</v>
      </c>
      <c r="B82" s="9" t="s">
        <v>133</v>
      </c>
      <c r="C82" s="9">
        <v>3</v>
      </c>
      <c r="D82" s="9">
        <v>2</v>
      </c>
      <c r="E82" s="9">
        <v>1.5</v>
      </c>
      <c r="F82" s="9">
        <v>3</v>
      </c>
      <c r="G82" s="9">
        <v>0</v>
      </c>
      <c r="H82" s="9">
        <v>3</v>
      </c>
      <c r="I82" s="9">
        <v>37.5</v>
      </c>
      <c r="J82" s="41">
        <v>8</v>
      </c>
    </row>
    <row r="83" spans="1:10" x14ac:dyDescent="0.3">
      <c r="A83" s="42" t="s">
        <v>92</v>
      </c>
      <c r="B83" s="9" t="s">
        <v>129</v>
      </c>
      <c r="C83" s="9">
        <v>2</v>
      </c>
      <c r="D83" s="9">
        <v>1</v>
      </c>
      <c r="E83" s="9">
        <v>0</v>
      </c>
      <c r="F83" s="9">
        <v>2</v>
      </c>
      <c r="G83" s="9">
        <v>1</v>
      </c>
      <c r="H83" s="9" t="s">
        <v>8</v>
      </c>
      <c r="I83" s="9">
        <v>66.66</v>
      </c>
      <c r="J83" s="41">
        <v>3</v>
      </c>
    </row>
    <row r="84" spans="1:10" x14ac:dyDescent="0.3">
      <c r="A84" s="42" t="s">
        <v>41</v>
      </c>
      <c r="B84" s="9" t="s">
        <v>123</v>
      </c>
      <c r="C84" s="9">
        <v>4</v>
      </c>
      <c r="D84" s="9">
        <v>1</v>
      </c>
      <c r="E84" s="9">
        <v>2</v>
      </c>
      <c r="F84" s="9">
        <v>2</v>
      </c>
      <c r="G84" s="9">
        <v>0</v>
      </c>
      <c r="H84" s="9">
        <v>2</v>
      </c>
      <c r="I84" s="27">
        <f>F84/J84*100</f>
        <v>25</v>
      </c>
      <c r="J84" s="41">
        <v>8</v>
      </c>
    </row>
    <row r="85" spans="1:10" x14ac:dyDescent="0.3">
      <c r="A85" s="42" t="s">
        <v>26</v>
      </c>
      <c r="B85" s="9" t="s">
        <v>121</v>
      </c>
      <c r="C85" s="9">
        <v>2</v>
      </c>
      <c r="D85" s="9">
        <v>2</v>
      </c>
      <c r="E85" s="9">
        <v>1</v>
      </c>
      <c r="F85" s="9">
        <v>2</v>
      </c>
      <c r="G85" s="9">
        <v>0</v>
      </c>
      <c r="H85" s="9">
        <v>2</v>
      </c>
      <c r="I85" s="9">
        <v>33.33</v>
      </c>
      <c r="J85" s="41">
        <v>6</v>
      </c>
    </row>
    <row r="86" spans="1:10" x14ac:dyDescent="0.3">
      <c r="A86" s="42" t="s">
        <v>113</v>
      </c>
      <c r="B86" s="9" t="s">
        <v>133</v>
      </c>
      <c r="C86" s="9">
        <v>3</v>
      </c>
      <c r="D86" s="9">
        <v>1</v>
      </c>
      <c r="E86" s="9">
        <v>0</v>
      </c>
      <c r="F86" s="9">
        <v>1</v>
      </c>
      <c r="G86" s="9">
        <v>1</v>
      </c>
      <c r="H86" s="9" t="s">
        <v>149</v>
      </c>
      <c r="I86" s="21">
        <v>50</v>
      </c>
      <c r="J86" s="41">
        <v>2</v>
      </c>
    </row>
    <row r="87" spans="1:10" x14ac:dyDescent="0.3">
      <c r="A87" s="42" t="s">
        <v>104</v>
      </c>
      <c r="B87" s="9" t="s">
        <v>131</v>
      </c>
      <c r="C87" s="9">
        <v>1</v>
      </c>
      <c r="D87" s="9">
        <v>1</v>
      </c>
      <c r="E87" s="9">
        <v>0</v>
      </c>
      <c r="F87" s="9">
        <v>1</v>
      </c>
      <c r="G87" s="9">
        <v>1</v>
      </c>
      <c r="H87" s="9" t="s">
        <v>149</v>
      </c>
      <c r="I87" s="21">
        <v>100</v>
      </c>
      <c r="J87" s="41">
        <v>1</v>
      </c>
    </row>
    <row r="88" spans="1:10" x14ac:dyDescent="0.3">
      <c r="A88" s="42" t="s">
        <v>17</v>
      </c>
      <c r="B88" s="9" t="s">
        <v>119</v>
      </c>
      <c r="C88" s="9">
        <v>5</v>
      </c>
      <c r="D88" s="9">
        <v>1</v>
      </c>
      <c r="E88" s="9">
        <v>0</v>
      </c>
      <c r="F88" s="9">
        <v>1</v>
      </c>
      <c r="G88" s="9">
        <v>1</v>
      </c>
      <c r="H88" s="9" t="s">
        <v>149</v>
      </c>
      <c r="I88" s="27">
        <f>F88/J88*100</f>
        <v>25</v>
      </c>
      <c r="J88" s="41">
        <v>4</v>
      </c>
    </row>
    <row r="89" spans="1:10" x14ac:dyDescent="0.3">
      <c r="A89" s="42" t="s">
        <v>44</v>
      </c>
      <c r="B89" s="9" t="s">
        <v>123</v>
      </c>
      <c r="C89" s="9">
        <v>4</v>
      </c>
      <c r="D89" s="9">
        <v>1</v>
      </c>
      <c r="E89" s="9">
        <v>1</v>
      </c>
      <c r="F89" s="9">
        <v>1</v>
      </c>
      <c r="G89" s="9">
        <v>0</v>
      </c>
      <c r="H89" s="9">
        <v>1</v>
      </c>
      <c r="I89" s="27">
        <f>F89/J89*100</f>
        <v>50</v>
      </c>
      <c r="J89" s="41">
        <v>2</v>
      </c>
    </row>
    <row r="90" spans="1:10" x14ac:dyDescent="0.3">
      <c r="A90" s="42" t="s">
        <v>109</v>
      </c>
      <c r="B90" s="9" t="s">
        <v>133</v>
      </c>
      <c r="C90" s="9">
        <v>3</v>
      </c>
      <c r="D90" s="9">
        <v>1</v>
      </c>
      <c r="E90" s="9">
        <v>1</v>
      </c>
      <c r="F90" s="9">
        <v>1</v>
      </c>
      <c r="G90" s="9">
        <v>0</v>
      </c>
      <c r="H90" s="9">
        <v>1</v>
      </c>
      <c r="I90" s="9">
        <v>25</v>
      </c>
      <c r="J90" s="41">
        <v>4</v>
      </c>
    </row>
    <row r="91" spans="1:10" x14ac:dyDescent="0.3">
      <c r="A91" s="42" t="s">
        <v>80</v>
      </c>
      <c r="B91" s="9" t="s">
        <v>129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41">
        <v>0</v>
      </c>
    </row>
    <row r="92" spans="1:10" x14ac:dyDescent="0.3">
      <c r="A92" s="42" t="s">
        <v>81</v>
      </c>
      <c r="B92" s="9" t="s">
        <v>129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41">
        <v>0</v>
      </c>
    </row>
    <row r="93" spans="1:10" x14ac:dyDescent="0.3">
      <c r="A93" s="42" t="s">
        <v>83</v>
      </c>
      <c r="B93" s="9" t="s">
        <v>129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41">
        <v>0</v>
      </c>
    </row>
    <row r="94" spans="1:10" x14ac:dyDescent="0.3">
      <c r="A94" s="42" t="s">
        <v>38</v>
      </c>
      <c r="B94" s="9" t="s">
        <v>123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27">
        <v>0</v>
      </c>
      <c r="J94" s="41">
        <v>0</v>
      </c>
    </row>
    <row r="95" spans="1:10" x14ac:dyDescent="0.3">
      <c r="A95" s="42" t="s">
        <v>40</v>
      </c>
      <c r="B95" s="9" t="s">
        <v>123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27">
        <v>0</v>
      </c>
      <c r="J95" s="41">
        <v>0</v>
      </c>
    </row>
    <row r="96" spans="1:10" x14ac:dyDescent="0.3">
      <c r="A96" s="42" t="s">
        <v>47</v>
      </c>
      <c r="B96" s="9" t="s">
        <v>123</v>
      </c>
      <c r="C96" s="9">
        <v>1</v>
      </c>
      <c r="D96" s="9">
        <v>1</v>
      </c>
      <c r="E96" s="9">
        <v>0</v>
      </c>
      <c r="F96" s="9">
        <v>0</v>
      </c>
      <c r="G96" s="9">
        <v>0</v>
      </c>
      <c r="H96" s="9">
        <v>0</v>
      </c>
      <c r="I96" s="27">
        <v>0</v>
      </c>
      <c r="J96" s="41">
        <v>1</v>
      </c>
    </row>
    <row r="97" spans="1:10" x14ac:dyDescent="0.3">
      <c r="A97" s="42" t="s">
        <v>50</v>
      </c>
      <c r="B97" s="9" t="s">
        <v>123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27">
        <v>0</v>
      </c>
      <c r="J97" s="41">
        <v>0</v>
      </c>
    </row>
    <row r="98" spans="1:10" x14ac:dyDescent="0.3">
      <c r="A98" s="42" t="s">
        <v>13</v>
      </c>
      <c r="B98" s="9" t="s">
        <v>119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27">
        <v>0</v>
      </c>
      <c r="J98" s="41">
        <v>0</v>
      </c>
    </row>
    <row r="99" spans="1:10" x14ac:dyDescent="0.3">
      <c r="A99" s="42" t="s">
        <v>16</v>
      </c>
      <c r="B99" s="9" t="s">
        <v>119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27">
        <v>0</v>
      </c>
      <c r="J99" s="41">
        <v>0</v>
      </c>
    </row>
    <row r="100" spans="1:10" x14ac:dyDescent="0.3">
      <c r="A100" s="42" t="s">
        <v>18</v>
      </c>
      <c r="B100" s="9" t="s">
        <v>119</v>
      </c>
      <c r="C100" s="9">
        <v>2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27">
        <v>0</v>
      </c>
      <c r="J100" s="41">
        <v>0</v>
      </c>
    </row>
    <row r="101" spans="1:10" x14ac:dyDescent="0.3">
      <c r="A101" s="42" t="s">
        <v>20</v>
      </c>
      <c r="B101" s="9" t="s">
        <v>119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27">
        <v>0</v>
      </c>
      <c r="J101" s="41">
        <v>0</v>
      </c>
    </row>
    <row r="102" spans="1:10" x14ac:dyDescent="0.3">
      <c r="A102" s="42" t="s">
        <v>22</v>
      </c>
      <c r="B102" s="9" t="s">
        <v>119</v>
      </c>
      <c r="C102" s="9">
        <v>3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27">
        <v>0</v>
      </c>
      <c r="J102" s="41">
        <v>0</v>
      </c>
    </row>
    <row r="103" spans="1:10" x14ac:dyDescent="0.3">
      <c r="A103" s="42" t="s">
        <v>69</v>
      </c>
      <c r="B103" s="9" t="s">
        <v>127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41">
        <v>0</v>
      </c>
    </row>
    <row r="104" spans="1:10" x14ac:dyDescent="0.3">
      <c r="A104" s="42" t="s">
        <v>74</v>
      </c>
      <c r="B104" s="9" t="s">
        <v>127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41">
        <v>0</v>
      </c>
    </row>
    <row r="105" spans="1:10" x14ac:dyDescent="0.3">
      <c r="A105" s="42" t="s">
        <v>76</v>
      </c>
      <c r="B105" s="9" t="s">
        <v>127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41">
        <v>1</v>
      </c>
    </row>
    <row r="106" spans="1:10" x14ac:dyDescent="0.3">
      <c r="A106" s="42" t="s">
        <v>77</v>
      </c>
      <c r="B106" s="9" t="s">
        <v>127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41">
        <v>0</v>
      </c>
    </row>
    <row r="107" spans="1:10" x14ac:dyDescent="0.3">
      <c r="A107" s="42" t="s">
        <v>135</v>
      </c>
      <c r="B107" s="9" t="s">
        <v>127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41">
        <v>0</v>
      </c>
    </row>
    <row r="108" spans="1:10" x14ac:dyDescent="0.3">
      <c r="A108" s="42" t="s">
        <v>78</v>
      </c>
      <c r="B108" s="9" t="s">
        <v>127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41">
        <v>0</v>
      </c>
    </row>
    <row r="109" spans="1:10" x14ac:dyDescent="0.3">
      <c r="A109" s="42" t="s">
        <v>116</v>
      </c>
      <c r="B109" s="9" t="s">
        <v>133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41">
        <v>0</v>
      </c>
    </row>
    <row r="110" spans="1:10" x14ac:dyDescent="0.3">
      <c r="A110" s="42" t="s">
        <v>117</v>
      </c>
      <c r="B110" s="9" t="s">
        <v>133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41">
        <v>0</v>
      </c>
    </row>
    <row r="111" spans="1:10" x14ac:dyDescent="0.3">
      <c r="A111" s="42" t="s">
        <v>138</v>
      </c>
      <c r="B111" s="9" t="s">
        <v>133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41">
        <v>0</v>
      </c>
    </row>
    <row r="112" spans="1:10" x14ac:dyDescent="0.3">
      <c r="A112" s="42" t="s">
        <v>139</v>
      </c>
      <c r="B112" s="9" t="s">
        <v>133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41">
        <v>0</v>
      </c>
    </row>
    <row r="113" spans="1:10" x14ac:dyDescent="0.3">
      <c r="A113" s="42" t="s">
        <v>97</v>
      </c>
      <c r="B113" s="9" t="s">
        <v>131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41">
        <v>0</v>
      </c>
    </row>
    <row r="114" spans="1:10" x14ac:dyDescent="0.3">
      <c r="A114" s="42" t="s">
        <v>98</v>
      </c>
      <c r="B114" s="9" t="s">
        <v>131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41">
        <v>0</v>
      </c>
    </row>
    <row r="115" spans="1:10" x14ac:dyDescent="0.3">
      <c r="A115" s="42" t="s">
        <v>101</v>
      </c>
      <c r="B115" s="9" t="s">
        <v>131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41">
        <v>0</v>
      </c>
    </row>
    <row r="116" spans="1:10" x14ac:dyDescent="0.3">
      <c r="A116" s="42" t="s">
        <v>137</v>
      </c>
      <c r="B116" s="9" t="s">
        <v>131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41">
        <v>0</v>
      </c>
    </row>
    <row r="117" spans="1:10" x14ac:dyDescent="0.3">
      <c r="A117" s="42" t="s">
        <v>23</v>
      </c>
      <c r="B117" s="9" t="s">
        <v>121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41">
        <v>5</v>
      </c>
    </row>
    <row r="118" spans="1:10" x14ac:dyDescent="0.3">
      <c r="A118" s="42" t="s">
        <v>33</v>
      </c>
      <c r="B118" s="9" t="s">
        <v>121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41">
        <v>0</v>
      </c>
    </row>
    <row r="119" spans="1:10" x14ac:dyDescent="0.3">
      <c r="A119" s="42" t="s">
        <v>34</v>
      </c>
      <c r="B119" s="9" t="s">
        <v>121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41">
        <v>0</v>
      </c>
    </row>
    <row r="120" spans="1:10" x14ac:dyDescent="0.3">
      <c r="A120" s="42" t="s">
        <v>35</v>
      </c>
      <c r="B120" s="9" t="s">
        <v>121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41">
        <v>4</v>
      </c>
    </row>
    <row r="121" spans="1:10" x14ac:dyDescent="0.3">
      <c r="A121" s="42" t="s">
        <v>36</v>
      </c>
      <c r="B121" s="9" t="s">
        <v>121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41">
        <v>4</v>
      </c>
    </row>
    <row r="122" spans="1:10" x14ac:dyDescent="0.3">
      <c r="A122" s="42" t="s">
        <v>53</v>
      </c>
      <c r="B122" s="9" t="s">
        <v>125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41">
        <v>0</v>
      </c>
    </row>
    <row r="123" spans="1:10" x14ac:dyDescent="0.3">
      <c r="A123" s="42" t="s">
        <v>56</v>
      </c>
      <c r="B123" s="9" t="s">
        <v>125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41">
        <v>0</v>
      </c>
    </row>
    <row r="124" spans="1:10" x14ac:dyDescent="0.3">
      <c r="A124" s="42" t="s">
        <v>59</v>
      </c>
      <c r="B124" s="9" t="s">
        <v>125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41">
        <v>0</v>
      </c>
    </row>
    <row r="125" spans="1:10" x14ac:dyDescent="0.3">
      <c r="A125" s="42" t="s">
        <v>60</v>
      </c>
      <c r="B125" s="9" t="s">
        <v>125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41">
        <v>0</v>
      </c>
    </row>
    <row r="126" spans="1:10" x14ac:dyDescent="0.3">
      <c r="A126" s="42" t="s">
        <v>62</v>
      </c>
      <c r="B126" s="9" t="s">
        <v>125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41">
        <v>0</v>
      </c>
    </row>
    <row r="127" spans="1:10" x14ac:dyDescent="0.3">
      <c r="A127" s="40" t="s">
        <v>93</v>
      </c>
      <c r="B127" s="46" t="s">
        <v>131</v>
      </c>
      <c r="C127" s="46"/>
      <c r="D127" s="46"/>
      <c r="E127" s="46"/>
      <c r="F127" s="46"/>
      <c r="G127" s="46"/>
      <c r="H127" s="46"/>
      <c r="I127" s="46">
        <v>0</v>
      </c>
      <c r="J127" s="39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42AD3-1EAF-4CD2-B0EC-5478B2366426}">
  <dimension ref="A1:H723"/>
  <sheetViews>
    <sheetView topLeftCell="D1" workbookViewId="0">
      <pane ySplit="1" topLeftCell="A2" activePane="bottomLeft" state="frozen"/>
      <selection pane="bottomLeft" activeCell="J46" sqref="J46"/>
    </sheetView>
  </sheetViews>
  <sheetFormatPr defaultRowHeight="14.4" x14ac:dyDescent="0.3"/>
  <cols>
    <col min="1" max="1" width="19.44140625" bestFit="1" customWidth="1"/>
    <col min="6" max="6" width="13.5546875" customWidth="1"/>
    <col min="7" max="7" width="13.44140625" customWidth="1"/>
    <col min="8" max="8" width="14.77734375" customWidth="1"/>
    <col min="11" max="11" width="14.33203125" bestFit="1" customWidth="1"/>
    <col min="12" max="12" width="7.33203125" bestFit="1" customWidth="1"/>
    <col min="13" max="13" width="17.5546875" bestFit="1" customWidth="1"/>
    <col min="14" max="14" width="18.109375" bestFit="1" customWidth="1"/>
    <col min="15" max="15" width="13.88671875" bestFit="1" customWidth="1"/>
    <col min="16" max="16" width="11" bestFit="1" customWidth="1"/>
  </cols>
  <sheetData>
    <row r="1" spans="1:8" x14ac:dyDescent="0.3">
      <c r="A1" s="43" t="s">
        <v>167</v>
      </c>
      <c r="B1" s="44" t="s">
        <v>3</v>
      </c>
      <c r="C1" s="44" t="s">
        <v>160</v>
      </c>
      <c r="D1" s="44" t="s">
        <v>161</v>
      </c>
      <c r="E1" s="44" t="s">
        <v>162</v>
      </c>
      <c r="F1" s="44" t="s">
        <v>163</v>
      </c>
      <c r="G1" s="44" t="s">
        <v>164</v>
      </c>
      <c r="H1" s="45" t="s">
        <v>439</v>
      </c>
    </row>
    <row r="2" spans="1:8" x14ac:dyDescent="0.3">
      <c r="A2" s="58" t="s">
        <v>235</v>
      </c>
      <c r="B2" s="9">
        <v>177</v>
      </c>
      <c r="C2" s="9">
        <v>146</v>
      </c>
      <c r="D2" s="9">
        <v>12</v>
      </c>
      <c r="E2" s="9">
        <v>6</v>
      </c>
      <c r="F2" s="16">
        <f>B2/C2*100</f>
        <v>121.23287671232876</v>
      </c>
      <c r="G2" s="9" t="s">
        <v>129</v>
      </c>
      <c r="H2" s="57" t="s">
        <v>441</v>
      </c>
    </row>
    <row r="3" spans="1:8" x14ac:dyDescent="0.3">
      <c r="A3" s="58" t="s">
        <v>236</v>
      </c>
      <c r="B3" s="9">
        <v>165</v>
      </c>
      <c r="C3" s="9">
        <v>143</v>
      </c>
      <c r="D3" s="9">
        <v>17</v>
      </c>
      <c r="E3" s="9">
        <v>3</v>
      </c>
      <c r="F3" s="16">
        <f>B3/C3*100</f>
        <v>115.38461538461537</v>
      </c>
      <c r="G3" s="9" t="s">
        <v>131</v>
      </c>
      <c r="H3" s="57" t="s">
        <v>441</v>
      </c>
    </row>
    <row r="4" spans="1:8" x14ac:dyDescent="0.3">
      <c r="A4" s="58" t="s">
        <v>237</v>
      </c>
      <c r="B4" s="9">
        <v>120</v>
      </c>
      <c r="C4" s="9">
        <v>86</v>
      </c>
      <c r="D4" s="9">
        <v>8</v>
      </c>
      <c r="E4" s="9">
        <v>6</v>
      </c>
      <c r="F4" s="16">
        <f>120/C4*100</f>
        <v>139.53488372093022</v>
      </c>
      <c r="G4" s="9" t="s">
        <v>129</v>
      </c>
      <c r="H4" s="57" t="s">
        <v>440</v>
      </c>
    </row>
    <row r="5" spans="1:8" x14ac:dyDescent="0.3">
      <c r="A5" s="58" t="s">
        <v>223</v>
      </c>
      <c r="B5" s="9">
        <v>120</v>
      </c>
      <c r="C5" s="9">
        <v>111</v>
      </c>
      <c r="D5" s="9">
        <v>11</v>
      </c>
      <c r="E5" s="9">
        <v>1</v>
      </c>
      <c r="F5" s="16">
        <f>B5/C5*100</f>
        <v>108.10810810810811</v>
      </c>
      <c r="G5" s="9" t="s">
        <v>127</v>
      </c>
      <c r="H5" s="57" t="s">
        <v>441</v>
      </c>
    </row>
    <row r="6" spans="1:8" x14ac:dyDescent="0.3">
      <c r="A6" s="58" t="s">
        <v>238</v>
      </c>
      <c r="B6" s="9">
        <v>118</v>
      </c>
      <c r="C6" s="9">
        <v>104</v>
      </c>
      <c r="D6" s="9">
        <v>10</v>
      </c>
      <c r="E6" s="9">
        <v>3</v>
      </c>
      <c r="F6" s="16">
        <f>118/C6*100</f>
        <v>113.46153846153845</v>
      </c>
      <c r="G6" s="9" t="s">
        <v>125</v>
      </c>
      <c r="H6" s="57" t="s">
        <v>440</v>
      </c>
    </row>
    <row r="7" spans="1:8" x14ac:dyDescent="0.3">
      <c r="A7" s="58" t="s">
        <v>222</v>
      </c>
      <c r="B7" s="9">
        <v>112</v>
      </c>
      <c r="C7" s="9">
        <v>105</v>
      </c>
      <c r="D7" s="9">
        <v>12</v>
      </c>
      <c r="E7" s="9">
        <v>1</v>
      </c>
      <c r="F7" s="16">
        <f>B7/C7*100</f>
        <v>106.66666666666667</v>
      </c>
      <c r="G7" s="9" t="s">
        <v>121</v>
      </c>
      <c r="H7" s="57" t="s">
        <v>441</v>
      </c>
    </row>
    <row r="8" spans="1:8" x14ac:dyDescent="0.3">
      <c r="A8" s="58" t="s">
        <v>222</v>
      </c>
      <c r="B8" s="9">
        <v>108</v>
      </c>
      <c r="C8" s="9">
        <v>101</v>
      </c>
      <c r="D8" s="9">
        <v>13</v>
      </c>
      <c r="E8" s="9">
        <v>1</v>
      </c>
      <c r="F8" s="16">
        <f>B8/C8*100</f>
        <v>106.93069306930694</v>
      </c>
      <c r="G8" s="9" t="s">
        <v>133</v>
      </c>
      <c r="H8" s="57" t="s">
        <v>441</v>
      </c>
    </row>
    <row r="9" spans="1:8" x14ac:dyDescent="0.3">
      <c r="A9" s="58" t="s">
        <v>239</v>
      </c>
      <c r="B9" s="9">
        <v>107</v>
      </c>
      <c r="C9" s="9">
        <v>113</v>
      </c>
      <c r="D9" s="9">
        <v>12</v>
      </c>
      <c r="E9" s="9">
        <v>1</v>
      </c>
      <c r="F9" s="16">
        <f>B9/C9*100</f>
        <v>94.690265486725664</v>
      </c>
      <c r="G9" s="9" t="s">
        <v>125</v>
      </c>
      <c r="H9" s="57" t="s">
        <v>441</v>
      </c>
    </row>
    <row r="10" spans="1:8" x14ac:dyDescent="0.3">
      <c r="A10" s="58" t="s">
        <v>240</v>
      </c>
      <c r="B10" s="9">
        <v>103</v>
      </c>
      <c r="C10" s="9">
        <v>106</v>
      </c>
      <c r="D10" s="9">
        <v>7</v>
      </c>
      <c r="E10" s="9">
        <v>1</v>
      </c>
      <c r="F10" s="16">
        <f>B10/C10*100</f>
        <v>97.169811320754718</v>
      </c>
      <c r="G10" s="9" t="s">
        <v>127</v>
      </c>
      <c r="H10" s="57" t="s">
        <v>441</v>
      </c>
    </row>
    <row r="11" spans="1:8" x14ac:dyDescent="0.3">
      <c r="A11" s="58" t="s">
        <v>241</v>
      </c>
      <c r="B11" s="9">
        <v>102</v>
      </c>
      <c r="C11" s="9">
        <v>94</v>
      </c>
      <c r="D11" s="9">
        <v>10</v>
      </c>
      <c r="E11" s="9">
        <v>2</v>
      </c>
      <c r="F11" s="16">
        <f>B11/C11*100</f>
        <v>108.51063829787233</v>
      </c>
      <c r="G11" s="9" t="s">
        <v>133</v>
      </c>
      <c r="H11" s="57" t="s">
        <v>441</v>
      </c>
    </row>
    <row r="12" spans="1:8" x14ac:dyDescent="0.3">
      <c r="A12" s="58" t="s">
        <v>242</v>
      </c>
      <c r="B12" s="9">
        <v>101</v>
      </c>
      <c r="C12" s="9">
        <v>129</v>
      </c>
      <c r="D12" s="9">
        <v>9</v>
      </c>
      <c r="E12" s="9">
        <v>2</v>
      </c>
      <c r="F12" s="16">
        <f>101/C12*100</f>
        <v>78.294573643410843</v>
      </c>
      <c r="G12" s="9" t="s">
        <v>121</v>
      </c>
      <c r="H12" s="57" t="s">
        <v>440</v>
      </c>
    </row>
    <row r="13" spans="1:8" x14ac:dyDescent="0.3">
      <c r="A13" s="58" t="s">
        <v>243</v>
      </c>
      <c r="B13" s="9">
        <v>100</v>
      </c>
      <c r="C13" s="9">
        <v>67</v>
      </c>
      <c r="D13" s="9">
        <v>10</v>
      </c>
      <c r="E13" s="9">
        <v>4</v>
      </c>
      <c r="F13" s="16">
        <f>100/C13*100</f>
        <v>149.25373134328359</v>
      </c>
      <c r="G13" s="9" t="s">
        <v>123</v>
      </c>
      <c r="H13" s="57" t="s">
        <v>440</v>
      </c>
    </row>
    <row r="14" spans="1:8" x14ac:dyDescent="0.3">
      <c r="A14" s="58" t="s">
        <v>244</v>
      </c>
      <c r="B14" s="9">
        <v>100</v>
      </c>
      <c r="C14" s="9">
        <v>111</v>
      </c>
      <c r="D14" s="9">
        <v>7</v>
      </c>
      <c r="E14" s="9">
        <v>0</v>
      </c>
      <c r="F14" s="16">
        <f>100/C14*100</f>
        <v>90.090090090090087</v>
      </c>
      <c r="G14" s="9" t="s">
        <v>125</v>
      </c>
      <c r="H14" s="57" t="s">
        <v>440</v>
      </c>
    </row>
    <row r="15" spans="1:8" x14ac:dyDescent="0.3">
      <c r="A15" s="58" t="s">
        <v>245</v>
      </c>
      <c r="B15" s="9">
        <v>100</v>
      </c>
      <c r="C15" s="9">
        <v>118</v>
      </c>
      <c r="D15" s="9">
        <v>6</v>
      </c>
      <c r="E15" s="9">
        <v>2</v>
      </c>
      <c r="F15" s="16">
        <f>B15/C15*100</f>
        <v>84.745762711864401</v>
      </c>
      <c r="G15" s="9" t="s">
        <v>119</v>
      </c>
      <c r="H15" s="57" t="s">
        <v>441</v>
      </c>
    </row>
    <row r="16" spans="1:8" x14ac:dyDescent="0.3">
      <c r="A16" s="58" t="s">
        <v>246</v>
      </c>
      <c r="B16" s="9">
        <v>90</v>
      </c>
      <c r="C16" s="9">
        <v>92</v>
      </c>
      <c r="D16" s="9">
        <v>9</v>
      </c>
      <c r="E16" s="9">
        <v>1</v>
      </c>
      <c r="F16" s="16">
        <f>B16/C16*100</f>
        <v>97.826086956521735</v>
      </c>
      <c r="G16" s="9" t="s">
        <v>133</v>
      </c>
      <c r="H16" s="57" t="s">
        <v>441</v>
      </c>
    </row>
    <row r="17" spans="1:8" x14ac:dyDescent="0.3">
      <c r="A17" s="58" t="s">
        <v>247</v>
      </c>
      <c r="B17" s="9">
        <v>85</v>
      </c>
      <c r="C17" s="9">
        <v>95</v>
      </c>
      <c r="D17" s="9">
        <v>6</v>
      </c>
      <c r="E17" s="9">
        <v>3</v>
      </c>
      <c r="F17" s="16">
        <f>B17/C17*100</f>
        <v>89.473684210526315</v>
      </c>
      <c r="G17" s="9" t="s">
        <v>131</v>
      </c>
      <c r="H17" s="57" t="s">
        <v>441</v>
      </c>
    </row>
    <row r="18" spans="1:8" x14ac:dyDescent="0.3">
      <c r="A18" s="58" t="s">
        <v>244</v>
      </c>
      <c r="B18" s="9">
        <v>84</v>
      </c>
      <c r="C18" s="9">
        <v>98</v>
      </c>
      <c r="D18" s="9">
        <v>5</v>
      </c>
      <c r="E18" s="9">
        <v>0</v>
      </c>
      <c r="F18" s="16">
        <f>B18/C18*100</f>
        <v>85.714285714285708</v>
      </c>
      <c r="G18" s="9" t="s">
        <v>131</v>
      </c>
      <c r="H18" s="57" t="s">
        <v>441</v>
      </c>
    </row>
    <row r="19" spans="1:8" x14ac:dyDescent="0.3">
      <c r="A19" s="58" t="s">
        <v>241</v>
      </c>
      <c r="B19" s="9">
        <v>81</v>
      </c>
      <c r="C19" s="9">
        <v>120</v>
      </c>
      <c r="D19" s="9">
        <v>7</v>
      </c>
      <c r="E19" s="9">
        <v>0</v>
      </c>
      <c r="F19" s="16">
        <f>B19/C19*100</f>
        <v>67.5</v>
      </c>
      <c r="G19" s="9" t="s">
        <v>119</v>
      </c>
      <c r="H19" s="57" t="s">
        <v>441</v>
      </c>
    </row>
    <row r="20" spans="1:8" x14ac:dyDescent="0.3">
      <c r="A20" s="58" t="s">
        <v>248</v>
      </c>
      <c r="B20" s="9">
        <v>79</v>
      </c>
      <c r="C20" s="9">
        <v>98</v>
      </c>
      <c r="D20" s="9">
        <v>4</v>
      </c>
      <c r="E20" s="9">
        <v>2</v>
      </c>
      <c r="F20" s="16">
        <f>B20/C20*100</f>
        <v>80.612244897959187</v>
      </c>
      <c r="G20" s="9" t="s">
        <v>123</v>
      </c>
      <c r="H20" s="57" t="s">
        <v>441</v>
      </c>
    </row>
    <row r="21" spans="1:8" x14ac:dyDescent="0.3">
      <c r="A21" s="58" t="s">
        <v>232</v>
      </c>
      <c r="B21" s="9">
        <v>77</v>
      </c>
      <c r="C21" s="9">
        <v>110</v>
      </c>
      <c r="D21" s="9">
        <v>9</v>
      </c>
      <c r="E21" s="9">
        <v>0</v>
      </c>
      <c r="F21" s="16">
        <f>B21/C21*100</f>
        <v>70</v>
      </c>
      <c r="G21" s="9" t="s">
        <v>123</v>
      </c>
      <c r="H21" s="57" t="s">
        <v>441</v>
      </c>
    </row>
    <row r="22" spans="1:8" x14ac:dyDescent="0.3">
      <c r="A22" s="42" t="s">
        <v>120</v>
      </c>
      <c r="B22" s="9">
        <v>76</v>
      </c>
      <c r="C22" s="9">
        <v>83</v>
      </c>
      <c r="D22" s="9">
        <v>7</v>
      </c>
      <c r="E22" s="9">
        <v>3</v>
      </c>
      <c r="F22" s="16">
        <f>B22/C22*100</f>
        <v>91.566265060240966</v>
      </c>
      <c r="G22" s="9" t="s">
        <v>119</v>
      </c>
      <c r="H22" s="57" t="s">
        <v>441</v>
      </c>
    </row>
    <row r="23" spans="1:8" x14ac:dyDescent="0.3">
      <c r="A23" s="58" t="s">
        <v>249</v>
      </c>
      <c r="B23" s="9">
        <v>73</v>
      </c>
      <c r="C23" s="9">
        <v>96</v>
      </c>
      <c r="D23" s="9">
        <v>4</v>
      </c>
      <c r="E23" s="9">
        <v>1</v>
      </c>
      <c r="F23" s="16">
        <f>B23/C23*100</f>
        <v>76.041666666666657</v>
      </c>
      <c r="G23" s="9" t="s">
        <v>119</v>
      </c>
      <c r="H23" s="57" t="s">
        <v>441</v>
      </c>
    </row>
    <row r="24" spans="1:8" x14ac:dyDescent="0.3">
      <c r="A24" s="58" t="s">
        <v>250</v>
      </c>
      <c r="B24" s="9">
        <v>72</v>
      </c>
      <c r="C24" s="9">
        <v>87</v>
      </c>
      <c r="D24" s="9">
        <v>6</v>
      </c>
      <c r="E24" s="9">
        <v>3</v>
      </c>
      <c r="F24" s="16">
        <f>72/C24*100</f>
        <v>82.758620689655174</v>
      </c>
      <c r="G24" s="9" t="s">
        <v>129</v>
      </c>
      <c r="H24" s="57" t="s">
        <v>440</v>
      </c>
    </row>
    <row r="25" spans="1:8" x14ac:dyDescent="0.3">
      <c r="A25" s="58" t="s">
        <v>217</v>
      </c>
      <c r="B25" s="9">
        <v>69</v>
      </c>
      <c r="C25" s="9">
        <v>49</v>
      </c>
      <c r="D25" s="9">
        <v>10</v>
      </c>
      <c r="E25" s="9">
        <v>1</v>
      </c>
      <c r="F25" s="16">
        <f t="shared" ref="F25:F37" si="0">B25/C25*100</f>
        <v>140.81632653061226</v>
      </c>
      <c r="G25" s="9" t="s">
        <v>123</v>
      </c>
      <c r="H25" s="57" t="s">
        <v>441</v>
      </c>
    </row>
    <row r="26" spans="1:8" x14ac:dyDescent="0.3">
      <c r="A26" s="58" t="s">
        <v>251</v>
      </c>
      <c r="B26" s="9">
        <v>69</v>
      </c>
      <c r="C26" s="9">
        <v>63</v>
      </c>
      <c r="D26" s="9">
        <v>8</v>
      </c>
      <c r="E26" s="9">
        <v>0</v>
      </c>
      <c r="F26" s="16">
        <f t="shared" si="0"/>
        <v>109.52380952380953</v>
      </c>
      <c r="G26" s="9" t="s">
        <v>129</v>
      </c>
      <c r="H26" s="57" t="s">
        <v>441</v>
      </c>
    </row>
    <row r="27" spans="1:8" x14ac:dyDescent="0.3">
      <c r="A27" s="58" t="s">
        <v>250</v>
      </c>
      <c r="B27" s="9">
        <v>69</v>
      </c>
      <c r="C27" s="9">
        <v>66</v>
      </c>
      <c r="D27" s="9">
        <v>4</v>
      </c>
      <c r="E27" s="9">
        <v>2</v>
      </c>
      <c r="F27" s="16">
        <f t="shared" si="0"/>
        <v>104.54545454545455</v>
      </c>
      <c r="G27" s="9" t="s">
        <v>123</v>
      </c>
      <c r="H27" s="57" t="s">
        <v>441</v>
      </c>
    </row>
    <row r="28" spans="1:8" x14ac:dyDescent="0.3">
      <c r="A28" s="58" t="s">
        <v>223</v>
      </c>
      <c r="B28" s="9">
        <v>68</v>
      </c>
      <c r="C28" s="9">
        <v>78</v>
      </c>
      <c r="D28" s="9">
        <v>4</v>
      </c>
      <c r="E28" s="9">
        <v>0</v>
      </c>
      <c r="F28" s="16">
        <f t="shared" si="0"/>
        <v>87.179487179487182</v>
      </c>
      <c r="G28" s="9" t="s">
        <v>131</v>
      </c>
      <c r="H28" s="57" t="s">
        <v>441</v>
      </c>
    </row>
    <row r="29" spans="1:8" x14ac:dyDescent="0.3">
      <c r="A29" s="58" t="s">
        <v>252</v>
      </c>
      <c r="B29" s="9">
        <v>68</v>
      </c>
      <c r="C29" s="9">
        <v>114</v>
      </c>
      <c r="D29" s="9">
        <v>4</v>
      </c>
      <c r="E29" s="9">
        <v>0</v>
      </c>
      <c r="F29" s="16">
        <f t="shared" si="0"/>
        <v>59.649122807017541</v>
      </c>
      <c r="G29" s="9" t="s">
        <v>119</v>
      </c>
      <c r="H29" s="57" t="s">
        <v>441</v>
      </c>
    </row>
    <row r="30" spans="1:8" x14ac:dyDescent="0.3">
      <c r="A30" s="58" t="s">
        <v>202</v>
      </c>
      <c r="B30" s="9">
        <v>67</v>
      </c>
      <c r="C30" s="9">
        <v>63</v>
      </c>
      <c r="D30" s="9">
        <v>1</v>
      </c>
      <c r="E30" s="9">
        <v>5</v>
      </c>
      <c r="F30" s="16">
        <f t="shared" si="0"/>
        <v>106.34920634920636</v>
      </c>
      <c r="G30" s="9" t="s">
        <v>131</v>
      </c>
      <c r="H30" s="57" t="s">
        <v>441</v>
      </c>
    </row>
    <row r="31" spans="1:8" x14ac:dyDescent="0.3">
      <c r="A31" s="58" t="s">
        <v>253</v>
      </c>
      <c r="B31" s="9">
        <v>64</v>
      </c>
      <c r="C31" s="9">
        <v>56</v>
      </c>
      <c r="D31" s="9">
        <v>11</v>
      </c>
      <c r="E31" s="9">
        <v>0</v>
      </c>
      <c r="F31" s="16">
        <f t="shared" si="0"/>
        <v>114.28571428571428</v>
      </c>
      <c r="G31" s="9" t="s">
        <v>129</v>
      </c>
      <c r="H31" s="57" t="s">
        <v>441</v>
      </c>
    </row>
    <row r="32" spans="1:8" x14ac:dyDescent="0.3">
      <c r="A32" s="58" t="s">
        <v>254</v>
      </c>
      <c r="B32" s="9">
        <v>64</v>
      </c>
      <c r="C32" s="9">
        <v>90</v>
      </c>
      <c r="D32" s="9">
        <v>6</v>
      </c>
      <c r="E32" s="9">
        <v>1</v>
      </c>
      <c r="F32" s="16">
        <f t="shared" si="0"/>
        <v>71.111111111111114</v>
      </c>
      <c r="G32" s="9" t="s">
        <v>123</v>
      </c>
      <c r="H32" s="57" t="s">
        <v>441</v>
      </c>
    </row>
    <row r="33" spans="1:8" x14ac:dyDescent="0.3">
      <c r="A33" s="58" t="s">
        <v>221</v>
      </c>
      <c r="B33" s="9">
        <v>63</v>
      </c>
      <c r="C33" s="9">
        <v>66</v>
      </c>
      <c r="D33" s="9">
        <v>9</v>
      </c>
      <c r="E33" s="9">
        <v>1</v>
      </c>
      <c r="F33" s="16">
        <f t="shared" si="0"/>
        <v>95.454545454545453</v>
      </c>
      <c r="G33" s="9" t="s">
        <v>129</v>
      </c>
      <c r="H33" s="57" t="s">
        <v>441</v>
      </c>
    </row>
    <row r="34" spans="1:8" x14ac:dyDescent="0.3">
      <c r="A34" s="42" t="s">
        <v>43</v>
      </c>
      <c r="B34" s="9">
        <v>63</v>
      </c>
      <c r="C34" s="9">
        <v>101</v>
      </c>
      <c r="D34" s="9">
        <v>3</v>
      </c>
      <c r="E34" s="9">
        <v>0</v>
      </c>
      <c r="F34" s="16">
        <f t="shared" si="0"/>
        <v>62.376237623762378</v>
      </c>
      <c r="G34" s="9" t="s">
        <v>123</v>
      </c>
      <c r="H34" s="57" t="s">
        <v>441</v>
      </c>
    </row>
    <row r="35" spans="1:8" x14ac:dyDescent="0.3">
      <c r="A35" s="58" t="s">
        <v>255</v>
      </c>
      <c r="B35" s="9">
        <v>62</v>
      </c>
      <c r="C35" s="9">
        <v>76</v>
      </c>
      <c r="D35" s="9">
        <v>5</v>
      </c>
      <c r="E35" s="9">
        <v>0</v>
      </c>
      <c r="F35" s="16">
        <f t="shared" si="0"/>
        <v>81.578947368421055</v>
      </c>
      <c r="G35" s="9" t="s">
        <v>119</v>
      </c>
      <c r="H35" s="57" t="s">
        <v>441</v>
      </c>
    </row>
    <row r="36" spans="1:8" x14ac:dyDescent="0.3">
      <c r="A36" s="58" t="s">
        <v>219</v>
      </c>
      <c r="B36" s="9">
        <v>61</v>
      </c>
      <c r="C36" s="9">
        <v>39</v>
      </c>
      <c r="D36" s="9">
        <v>3</v>
      </c>
      <c r="E36" s="9">
        <v>4</v>
      </c>
      <c r="F36" s="16">
        <f t="shared" si="0"/>
        <v>156.41025641025641</v>
      </c>
      <c r="G36" s="9" t="s">
        <v>125</v>
      </c>
      <c r="H36" s="57" t="s">
        <v>441</v>
      </c>
    </row>
    <row r="37" spans="1:8" x14ac:dyDescent="0.3">
      <c r="A37" s="58" t="s">
        <v>251</v>
      </c>
      <c r="B37" s="9">
        <v>61</v>
      </c>
      <c r="C37" s="9">
        <v>57</v>
      </c>
      <c r="D37" s="9">
        <v>8</v>
      </c>
      <c r="E37" s="9">
        <v>1</v>
      </c>
      <c r="F37" s="16">
        <f t="shared" si="0"/>
        <v>107.01754385964912</v>
      </c>
      <c r="G37" s="9" t="s">
        <v>119</v>
      </c>
      <c r="H37" s="57" t="s">
        <v>441</v>
      </c>
    </row>
    <row r="38" spans="1:8" x14ac:dyDescent="0.3">
      <c r="A38" s="58" t="s">
        <v>234</v>
      </c>
      <c r="B38" s="9">
        <v>59</v>
      </c>
      <c r="C38" s="9">
        <v>40</v>
      </c>
      <c r="D38" s="9">
        <v>9</v>
      </c>
      <c r="E38" s="9">
        <v>1</v>
      </c>
      <c r="F38" s="16">
        <f>59/C38*100</f>
        <v>147.5</v>
      </c>
      <c r="G38" s="9" t="s">
        <v>127</v>
      </c>
      <c r="H38" s="57" t="s">
        <v>440</v>
      </c>
    </row>
    <row r="39" spans="1:8" x14ac:dyDescent="0.3">
      <c r="A39" s="58" t="s">
        <v>256</v>
      </c>
      <c r="B39" s="9">
        <v>58</v>
      </c>
      <c r="C39" s="9">
        <v>76</v>
      </c>
      <c r="D39" s="9">
        <v>5</v>
      </c>
      <c r="E39" s="9">
        <v>0</v>
      </c>
      <c r="F39" s="16">
        <f>B39/C39*100</f>
        <v>76.31578947368422</v>
      </c>
      <c r="G39" s="9" t="s">
        <v>127</v>
      </c>
      <c r="H39" s="57" t="s">
        <v>441</v>
      </c>
    </row>
    <row r="40" spans="1:8" x14ac:dyDescent="0.3">
      <c r="A40" s="58" t="s">
        <v>248</v>
      </c>
      <c r="B40" s="9">
        <v>56</v>
      </c>
      <c r="C40" s="9">
        <v>67</v>
      </c>
      <c r="D40" s="9">
        <v>5</v>
      </c>
      <c r="E40" s="9">
        <v>1</v>
      </c>
      <c r="F40" s="16">
        <f>B40/C40*100</f>
        <v>83.582089552238799</v>
      </c>
      <c r="G40" s="9" t="s">
        <v>125</v>
      </c>
      <c r="H40" s="57" t="s">
        <v>441</v>
      </c>
    </row>
    <row r="41" spans="1:8" x14ac:dyDescent="0.3">
      <c r="A41" s="58" t="s">
        <v>256</v>
      </c>
      <c r="B41" s="9">
        <v>56</v>
      </c>
      <c r="C41" s="9">
        <v>71</v>
      </c>
      <c r="D41" s="9">
        <v>4</v>
      </c>
      <c r="E41" s="9">
        <v>1</v>
      </c>
      <c r="F41" s="16">
        <f>B41/C41*100</f>
        <v>78.873239436619713</v>
      </c>
      <c r="G41" s="9" t="s">
        <v>123</v>
      </c>
      <c r="H41" s="57" t="s">
        <v>441</v>
      </c>
    </row>
    <row r="42" spans="1:8" x14ac:dyDescent="0.3">
      <c r="A42" s="58" t="s">
        <v>238</v>
      </c>
      <c r="B42" s="9">
        <v>55</v>
      </c>
      <c r="C42" s="9">
        <v>76</v>
      </c>
      <c r="D42" s="9">
        <v>3</v>
      </c>
      <c r="E42" s="9">
        <v>0</v>
      </c>
      <c r="F42" s="16">
        <f>B42/C42*100</f>
        <v>72.368421052631575</v>
      </c>
      <c r="G42" s="9" t="s">
        <v>121</v>
      </c>
      <c r="H42" s="57" t="s">
        <v>441</v>
      </c>
    </row>
    <row r="43" spans="1:8" x14ac:dyDescent="0.3">
      <c r="A43" s="42" t="s">
        <v>37</v>
      </c>
      <c r="B43" s="9">
        <v>53</v>
      </c>
      <c r="C43" s="9">
        <v>40</v>
      </c>
      <c r="D43" s="9">
        <v>3</v>
      </c>
      <c r="E43" s="9">
        <v>2</v>
      </c>
      <c r="F43" s="16">
        <f>B43/C43*100</f>
        <v>132.5</v>
      </c>
      <c r="G43" s="9" t="s">
        <v>123</v>
      </c>
      <c r="H43" s="57" t="s">
        <v>441</v>
      </c>
    </row>
    <row r="44" spans="1:8" x14ac:dyDescent="0.3">
      <c r="A44" s="58" t="s">
        <v>230</v>
      </c>
      <c r="B44" s="9">
        <v>52</v>
      </c>
      <c r="C44" s="9">
        <v>36</v>
      </c>
      <c r="D44" s="9">
        <v>6</v>
      </c>
      <c r="E44" s="9">
        <v>1</v>
      </c>
      <c r="F44" s="16">
        <f>52/C44*100</f>
        <v>144.44444444444443</v>
      </c>
      <c r="G44" s="9" t="s">
        <v>127</v>
      </c>
      <c r="H44" s="57" t="s">
        <v>440</v>
      </c>
    </row>
    <row r="45" spans="1:8" x14ac:dyDescent="0.3">
      <c r="A45" s="58" t="s">
        <v>250</v>
      </c>
      <c r="B45" s="9">
        <v>52</v>
      </c>
      <c r="C45" s="9">
        <v>46</v>
      </c>
      <c r="D45" s="9">
        <v>3</v>
      </c>
      <c r="E45" s="9">
        <v>2</v>
      </c>
      <c r="F45" s="16">
        <f>B45/C45*100</f>
        <v>113.04347826086956</v>
      </c>
      <c r="G45" s="9" t="s">
        <v>127</v>
      </c>
      <c r="H45" s="57" t="s">
        <v>441</v>
      </c>
    </row>
    <row r="46" spans="1:8" x14ac:dyDescent="0.3">
      <c r="A46" s="58" t="s">
        <v>219</v>
      </c>
      <c r="B46" s="9">
        <v>49</v>
      </c>
      <c r="C46" s="9">
        <v>27</v>
      </c>
      <c r="D46" s="9">
        <v>6</v>
      </c>
      <c r="E46" s="9">
        <v>1</v>
      </c>
      <c r="F46" s="16">
        <f>49/C46*100</f>
        <v>181.4814814814815</v>
      </c>
      <c r="G46" s="9" t="s">
        <v>133</v>
      </c>
      <c r="H46" s="57" t="s">
        <v>440</v>
      </c>
    </row>
    <row r="47" spans="1:8" x14ac:dyDescent="0.3">
      <c r="A47" s="58" t="s">
        <v>257</v>
      </c>
      <c r="B47" s="9">
        <v>49</v>
      </c>
      <c r="C47" s="9">
        <v>37</v>
      </c>
      <c r="D47" s="9">
        <v>4</v>
      </c>
      <c r="E47" s="9">
        <v>1</v>
      </c>
      <c r="F47" s="16">
        <f t="shared" ref="F47:F54" si="1">B47/C47*100</f>
        <v>132.43243243243242</v>
      </c>
      <c r="G47" s="9" t="s">
        <v>133</v>
      </c>
      <c r="H47" s="57" t="s">
        <v>441</v>
      </c>
    </row>
    <row r="48" spans="1:8" x14ac:dyDescent="0.3">
      <c r="A48" s="42" t="s">
        <v>11</v>
      </c>
      <c r="B48" s="9">
        <v>48</v>
      </c>
      <c r="C48" s="9">
        <v>62</v>
      </c>
      <c r="D48" s="9">
        <v>2</v>
      </c>
      <c r="E48" s="9">
        <v>2</v>
      </c>
      <c r="F48" s="16">
        <f t="shared" si="1"/>
        <v>77.41935483870968</v>
      </c>
      <c r="G48" s="9" t="s">
        <v>123</v>
      </c>
      <c r="H48" s="57" t="s">
        <v>441</v>
      </c>
    </row>
    <row r="49" spans="1:8" x14ac:dyDescent="0.3">
      <c r="A49" s="58" t="s">
        <v>231</v>
      </c>
      <c r="B49" s="9">
        <v>47</v>
      </c>
      <c r="C49" s="9">
        <v>45</v>
      </c>
      <c r="D49" s="9">
        <v>5</v>
      </c>
      <c r="E49" s="9">
        <v>0</v>
      </c>
      <c r="F49" s="16">
        <f t="shared" si="1"/>
        <v>104.44444444444446</v>
      </c>
      <c r="G49" s="9" t="s">
        <v>129</v>
      </c>
      <c r="H49" s="57" t="s">
        <v>441</v>
      </c>
    </row>
    <row r="50" spans="1:8" x14ac:dyDescent="0.3">
      <c r="A50" s="58" t="s">
        <v>242</v>
      </c>
      <c r="B50" s="9">
        <v>46</v>
      </c>
      <c r="C50" s="9">
        <v>52</v>
      </c>
      <c r="D50" s="9">
        <v>7</v>
      </c>
      <c r="E50" s="9">
        <v>0</v>
      </c>
      <c r="F50" s="16">
        <f t="shared" si="1"/>
        <v>88.461538461538453</v>
      </c>
      <c r="G50" s="9" t="s">
        <v>125</v>
      </c>
      <c r="H50" s="57" t="s">
        <v>441</v>
      </c>
    </row>
    <row r="51" spans="1:8" x14ac:dyDescent="0.3">
      <c r="A51" s="58" t="s">
        <v>258</v>
      </c>
      <c r="B51" s="9">
        <v>46</v>
      </c>
      <c r="C51" s="9">
        <v>77</v>
      </c>
      <c r="D51" s="9">
        <v>3</v>
      </c>
      <c r="E51" s="9">
        <v>0</v>
      </c>
      <c r="F51" s="16">
        <f t="shared" si="1"/>
        <v>59.740259740259738</v>
      </c>
      <c r="G51" s="9" t="s">
        <v>119</v>
      </c>
      <c r="H51" s="57" t="s">
        <v>441</v>
      </c>
    </row>
    <row r="52" spans="1:8" x14ac:dyDescent="0.3">
      <c r="A52" s="58" t="s">
        <v>193</v>
      </c>
      <c r="B52" s="9">
        <v>45</v>
      </c>
      <c r="C52" s="9">
        <v>45</v>
      </c>
      <c r="D52" s="9">
        <v>4</v>
      </c>
      <c r="E52" s="9">
        <v>2</v>
      </c>
      <c r="F52" s="16">
        <f t="shared" si="1"/>
        <v>100</v>
      </c>
      <c r="G52" s="9" t="s">
        <v>123</v>
      </c>
      <c r="H52" s="57" t="s">
        <v>441</v>
      </c>
    </row>
    <row r="53" spans="1:8" x14ac:dyDescent="0.3">
      <c r="A53" s="58" t="s">
        <v>252</v>
      </c>
      <c r="B53" s="9">
        <v>45</v>
      </c>
      <c r="C53" s="9">
        <v>55</v>
      </c>
      <c r="D53" s="9">
        <v>3</v>
      </c>
      <c r="E53" s="9">
        <v>1</v>
      </c>
      <c r="F53" s="16">
        <f t="shared" si="1"/>
        <v>81.818181818181827</v>
      </c>
      <c r="G53" s="9" t="s">
        <v>123</v>
      </c>
      <c r="H53" s="57" t="s">
        <v>441</v>
      </c>
    </row>
    <row r="54" spans="1:8" x14ac:dyDescent="0.3">
      <c r="A54" s="58" t="s">
        <v>248</v>
      </c>
      <c r="B54" s="9">
        <v>45</v>
      </c>
      <c r="C54" s="9">
        <v>62</v>
      </c>
      <c r="D54" s="9">
        <v>3</v>
      </c>
      <c r="E54" s="9">
        <v>0</v>
      </c>
      <c r="F54" s="16">
        <f t="shared" si="1"/>
        <v>72.58064516129032</v>
      </c>
      <c r="G54" s="9" t="s">
        <v>131</v>
      </c>
      <c r="H54" s="57" t="s">
        <v>441</v>
      </c>
    </row>
    <row r="55" spans="1:8" x14ac:dyDescent="0.3">
      <c r="A55" s="58" t="s">
        <v>259</v>
      </c>
      <c r="B55" s="9">
        <v>42</v>
      </c>
      <c r="C55" s="9">
        <v>34</v>
      </c>
      <c r="D55" s="9">
        <v>2</v>
      </c>
      <c r="E55" s="9">
        <v>2</v>
      </c>
      <c r="F55" s="16">
        <f>42/C55*100</f>
        <v>123.52941176470588</v>
      </c>
      <c r="G55" s="9" t="s">
        <v>131</v>
      </c>
      <c r="H55" s="57" t="s">
        <v>440</v>
      </c>
    </row>
    <row r="56" spans="1:8" x14ac:dyDescent="0.3">
      <c r="A56" s="58" t="s">
        <v>229</v>
      </c>
      <c r="B56" s="9">
        <v>42</v>
      </c>
      <c r="C56" s="9">
        <v>28</v>
      </c>
      <c r="D56" s="9">
        <v>6</v>
      </c>
      <c r="E56" s="9">
        <v>1</v>
      </c>
      <c r="F56" s="16">
        <f>B56/C56*100</f>
        <v>150</v>
      </c>
      <c r="G56" s="9" t="s">
        <v>123</v>
      </c>
      <c r="H56" s="57" t="s">
        <v>441</v>
      </c>
    </row>
    <row r="57" spans="1:8" x14ac:dyDescent="0.3">
      <c r="A57" s="58" t="s">
        <v>181</v>
      </c>
      <c r="B57" s="9">
        <v>42</v>
      </c>
      <c r="C57" s="9">
        <v>61</v>
      </c>
      <c r="D57" s="9">
        <v>3</v>
      </c>
      <c r="E57" s="9">
        <v>1</v>
      </c>
      <c r="F57" s="16">
        <f>B57/C57*100</f>
        <v>68.852459016393439</v>
      </c>
      <c r="G57" s="9" t="s">
        <v>123</v>
      </c>
      <c r="H57" s="57" t="s">
        <v>441</v>
      </c>
    </row>
    <row r="58" spans="1:8" x14ac:dyDescent="0.3">
      <c r="A58" s="58" t="s">
        <v>259</v>
      </c>
      <c r="B58" s="9">
        <v>41</v>
      </c>
      <c r="C58" s="9">
        <v>47</v>
      </c>
      <c r="D58" s="9">
        <v>1</v>
      </c>
      <c r="E58" s="9">
        <v>2</v>
      </c>
      <c r="F58" s="16">
        <f>41/C58*100</f>
        <v>87.2340425531915</v>
      </c>
      <c r="G58" s="9" t="s">
        <v>121</v>
      </c>
      <c r="H58" s="57" t="s">
        <v>440</v>
      </c>
    </row>
    <row r="59" spans="1:8" x14ac:dyDescent="0.3">
      <c r="A59" s="58" t="s">
        <v>202</v>
      </c>
      <c r="B59" s="9">
        <v>41</v>
      </c>
      <c r="C59" s="9">
        <v>31</v>
      </c>
      <c r="D59" s="9">
        <v>1</v>
      </c>
      <c r="E59" s="9">
        <v>3</v>
      </c>
      <c r="F59" s="16">
        <f t="shared" ref="F59:F70" si="2">B59/C59*100</f>
        <v>132.25806451612902</v>
      </c>
      <c r="G59" s="9" t="s">
        <v>129</v>
      </c>
      <c r="H59" s="57" t="s">
        <v>441</v>
      </c>
    </row>
    <row r="60" spans="1:8" x14ac:dyDescent="0.3">
      <c r="A60" s="58" t="s">
        <v>260</v>
      </c>
      <c r="B60" s="9">
        <v>41</v>
      </c>
      <c r="C60" s="9">
        <v>36</v>
      </c>
      <c r="D60" s="9">
        <v>7</v>
      </c>
      <c r="E60" s="9">
        <v>0</v>
      </c>
      <c r="F60" s="16">
        <f t="shared" si="2"/>
        <v>113.88888888888889</v>
      </c>
      <c r="G60" s="9" t="s">
        <v>121</v>
      </c>
      <c r="H60" s="57" t="s">
        <v>441</v>
      </c>
    </row>
    <row r="61" spans="1:8" x14ac:dyDescent="0.3">
      <c r="A61" s="58" t="s">
        <v>212</v>
      </c>
      <c r="B61" s="9">
        <v>40</v>
      </c>
      <c r="C61" s="9">
        <v>24</v>
      </c>
      <c r="D61" s="9">
        <v>2</v>
      </c>
      <c r="E61" s="9">
        <v>3</v>
      </c>
      <c r="F61" s="16">
        <f t="shared" si="2"/>
        <v>166.66666666666669</v>
      </c>
      <c r="G61" s="9" t="s">
        <v>129</v>
      </c>
      <c r="H61" s="57" t="s">
        <v>441</v>
      </c>
    </row>
    <row r="62" spans="1:8" x14ac:dyDescent="0.3">
      <c r="A62" s="58" t="s">
        <v>261</v>
      </c>
      <c r="B62" s="9">
        <v>40</v>
      </c>
      <c r="C62" s="9">
        <v>67</v>
      </c>
      <c r="D62" s="9">
        <v>3</v>
      </c>
      <c r="E62" s="9">
        <v>0</v>
      </c>
      <c r="F62" s="16">
        <f t="shared" si="2"/>
        <v>59.701492537313428</v>
      </c>
      <c r="G62" s="9" t="s">
        <v>129</v>
      </c>
      <c r="H62" s="57" t="s">
        <v>441</v>
      </c>
    </row>
    <row r="63" spans="1:8" x14ac:dyDescent="0.3">
      <c r="A63" s="58" t="s">
        <v>234</v>
      </c>
      <c r="B63" s="9">
        <v>39</v>
      </c>
      <c r="C63" s="9">
        <v>33</v>
      </c>
      <c r="D63" s="9">
        <v>5</v>
      </c>
      <c r="E63" s="9">
        <v>2</v>
      </c>
      <c r="F63" s="16">
        <f t="shared" si="2"/>
        <v>118.18181818181819</v>
      </c>
      <c r="G63" s="9" t="s">
        <v>119</v>
      </c>
      <c r="H63" s="57" t="s">
        <v>441</v>
      </c>
    </row>
    <row r="64" spans="1:8" x14ac:dyDescent="0.3">
      <c r="A64" s="58" t="s">
        <v>217</v>
      </c>
      <c r="B64" s="9">
        <v>38</v>
      </c>
      <c r="C64" s="9">
        <v>39</v>
      </c>
      <c r="D64" s="9">
        <v>0</v>
      </c>
      <c r="E64" s="9">
        <v>2</v>
      </c>
      <c r="F64" s="16">
        <f t="shared" si="2"/>
        <v>97.435897435897431</v>
      </c>
      <c r="G64" s="9" t="s">
        <v>119</v>
      </c>
      <c r="H64" s="57" t="s">
        <v>441</v>
      </c>
    </row>
    <row r="65" spans="1:8" x14ac:dyDescent="0.3">
      <c r="A65" s="58" t="s">
        <v>262</v>
      </c>
      <c r="B65" s="9">
        <v>38</v>
      </c>
      <c r="C65" s="9">
        <v>42</v>
      </c>
      <c r="D65" s="9">
        <v>0</v>
      </c>
      <c r="E65" s="9">
        <v>2</v>
      </c>
      <c r="F65" s="16">
        <f t="shared" si="2"/>
        <v>90.476190476190482</v>
      </c>
      <c r="G65" s="9" t="s">
        <v>127</v>
      </c>
      <c r="H65" s="57" t="s">
        <v>441</v>
      </c>
    </row>
    <row r="66" spans="1:8" x14ac:dyDescent="0.3">
      <c r="A66" s="58" t="s">
        <v>236</v>
      </c>
      <c r="B66" s="9">
        <v>38</v>
      </c>
      <c r="C66" s="9">
        <v>45</v>
      </c>
      <c r="D66" s="9">
        <v>4</v>
      </c>
      <c r="E66" s="9">
        <v>0</v>
      </c>
      <c r="F66" s="16">
        <f t="shared" si="2"/>
        <v>84.444444444444443</v>
      </c>
      <c r="G66" s="9" t="s">
        <v>127</v>
      </c>
      <c r="H66" s="57" t="s">
        <v>441</v>
      </c>
    </row>
    <row r="67" spans="1:8" x14ac:dyDescent="0.3">
      <c r="A67" s="58" t="s">
        <v>223</v>
      </c>
      <c r="B67" s="9">
        <v>37</v>
      </c>
      <c r="C67" s="9">
        <v>44</v>
      </c>
      <c r="D67" s="9">
        <v>4</v>
      </c>
      <c r="E67" s="9">
        <v>1</v>
      </c>
      <c r="F67" s="16">
        <f t="shared" si="2"/>
        <v>84.090909090909093</v>
      </c>
      <c r="G67" s="9" t="s">
        <v>133</v>
      </c>
      <c r="H67" s="57" t="s">
        <v>441</v>
      </c>
    </row>
    <row r="68" spans="1:8" x14ac:dyDescent="0.3">
      <c r="A68" s="42" t="s">
        <v>46</v>
      </c>
      <c r="B68" s="9">
        <v>37</v>
      </c>
      <c r="C68" s="9">
        <v>29</v>
      </c>
      <c r="D68" s="9">
        <v>4</v>
      </c>
      <c r="E68" s="9">
        <v>1</v>
      </c>
      <c r="F68" s="16">
        <f t="shared" si="2"/>
        <v>127.58620689655173</v>
      </c>
      <c r="G68" s="9" t="s">
        <v>119</v>
      </c>
      <c r="H68" s="57" t="s">
        <v>441</v>
      </c>
    </row>
    <row r="69" spans="1:8" x14ac:dyDescent="0.3">
      <c r="A69" s="42" t="s">
        <v>45</v>
      </c>
      <c r="B69" s="9">
        <v>34</v>
      </c>
      <c r="C69" s="9">
        <v>52</v>
      </c>
      <c r="D69" s="9">
        <v>2</v>
      </c>
      <c r="E69" s="9">
        <v>1</v>
      </c>
      <c r="F69" s="16">
        <f t="shared" si="2"/>
        <v>65.384615384615387</v>
      </c>
      <c r="G69" s="9" t="s">
        <v>123</v>
      </c>
      <c r="H69" s="57" t="s">
        <v>441</v>
      </c>
    </row>
    <row r="70" spans="1:8" x14ac:dyDescent="0.3">
      <c r="A70" s="42" t="s">
        <v>12</v>
      </c>
      <c r="B70" s="9">
        <v>34</v>
      </c>
      <c r="C70" s="9">
        <v>33</v>
      </c>
      <c r="D70" s="9">
        <v>1</v>
      </c>
      <c r="E70" s="9">
        <v>1</v>
      </c>
      <c r="F70" s="16">
        <f t="shared" si="2"/>
        <v>103.03030303030303</v>
      </c>
      <c r="G70" s="9" t="s">
        <v>119</v>
      </c>
      <c r="H70" s="57" t="s">
        <v>441</v>
      </c>
    </row>
    <row r="71" spans="1:8" x14ac:dyDescent="0.3">
      <c r="A71" s="58" t="s">
        <v>214</v>
      </c>
      <c r="B71" s="9">
        <v>32</v>
      </c>
      <c r="C71" s="9">
        <v>15</v>
      </c>
      <c r="D71" s="9">
        <v>4</v>
      </c>
      <c r="E71" s="9">
        <v>2</v>
      </c>
      <c r="F71" s="16">
        <f>32/C71*100</f>
        <v>213.33333333333334</v>
      </c>
      <c r="G71" s="9" t="s">
        <v>129</v>
      </c>
      <c r="H71" s="57" t="s">
        <v>440</v>
      </c>
    </row>
    <row r="72" spans="1:8" x14ac:dyDescent="0.3">
      <c r="A72" s="58" t="s">
        <v>216</v>
      </c>
      <c r="B72" s="9">
        <v>32</v>
      </c>
      <c r="C72" s="9">
        <v>28</v>
      </c>
      <c r="D72" s="9">
        <v>3</v>
      </c>
      <c r="E72" s="9">
        <v>0</v>
      </c>
      <c r="F72" s="16">
        <f t="shared" ref="F72:F95" si="3">B72/C72*100</f>
        <v>114.28571428571428</v>
      </c>
      <c r="G72" s="9" t="s">
        <v>127</v>
      </c>
      <c r="H72" s="57" t="s">
        <v>441</v>
      </c>
    </row>
    <row r="73" spans="1:8" x14ac:dyDescent="0.3">
      <c r="A73" s="58" t="s">
        <v>230</v>
      </c>
      <c r="B73" s="9">
        <v>31</v>
      </c>
      <c r="C73" s="9">
        <v>29</v>
      </c>
      <c r="D73" s="9">
        <v>3</v>
      </c>
      <c r="E73" s="9">
        <v>0</v>
      </c>
      <c r="F73" s="16">
        <f t="shared" si="3"/>
        <v>106.89655172413792</v>
      </c>
      <c r="G73" s="9" t="s">
        <v>123</v>
      </c>
      <c r="H73" s="57" t="s">
        <v>441</v>
      </c>
    </row>
    <row r="74" spans="1:8" x14ac:dyDescent="0.3">
      <c r="A74" s="42" t="s">
        <v>9</v>
      </c>
      <c r="B74" s="9">
        <v>31</v>
      </c>
      <c r="C74" s="9">
        <v>50</v>
      </c>
      <c r="D74" s="9">
        <v>0</v>
      </c>
      <c r="E74" s="9">
        <v>1</v>
      </c>
      <c r="F74" s="16">
        <f t="shared" si="3"/>
        <v>62</v>
      </c>
      <c r="G74" s="9" t="s">
        <v>119</v>
      </c>
      <c r="H74" s="57" t="s">
        <v>441</v>
      </c>
    </row>
    <row r="75" spans="1:8" x14ac:dyDescent="0.3">
      <c r="A75" s="58" t="s">
        <v>263</v>
      </c>
      <c r="B75" s="9">
        <v>30</v>
      </c>
      <c r="C75" s="9">
        <v>45</v>
      </c>
      <c r="D75" s="9">
        <v>6</v>
      </c>
      <c r="E75" s="9">
        <v>0</v>
      </c>
      <c r="F75" s="16">
        <f t="shared" si="3"/>
        <v>66.666666666666657</v>
      </c>
      <c r="G75" s="9" t="s">
        <v>121</v>
      </c>
      <c r="H75" s="57" t="s">
        <v>441</v>
      </c>
    </row>
    <row r="76" spans="1:8" x14ac:dyDescent="0.3">
      <c r="A76" s="58" t="s">
        <v>231</v>
      </c>
      <c r="B76" s="9">
        <v>29</v>
      </c>
      <c r="C76" s="9">
        <v>36</v>
      </c>
      <c r="D76" s="9">
        <v>2</v>
      </c>
      <c r="E76" s="9">
        <v>1</v>
      </c>
      <c r="F76" s="16">
        <f t="shared" si="3"/>
        <v>80.555555555555557</v>
      </c>
      <c r="G76" s="9" t="s">
        <v>119</v>
      </c>
      <c r="H76" s="57" t="s">
        <v>441</v>
      </c>
    </row>
    <row r="77" spans="1:8" x14ac:dyDescent="0.3">
      <c r="A77" s="42" t="s">
        <v>15</v>
      </c>
      <c r="B77" s="9">
        <v>29</v>
      </c>
      <c r="C77" s="9">
        <v>40</v>
      </c>
      <c r="D77" s="9">
        <v>1</v>
      </c>
      <c r="E77" s="9">
        <v>1</v>
      </c>
      <c r="F77" s="16">
        <f t="shared" si="3"/>
        <v>72.5</v>
      </c>
      <c r="G77" s="9" t="s">
        <v>119</v>
      </c>
      <c r="H77" s="57" t="s">
        <v>441</v>
      </c>
    </row>
    <row r="78" spans="1:8" x14ac:dyDescent="0.3">
      <c r="A78" s="58" t="s">
        <v>193</v>
      </c>
      <c r="B78" s="9">
        <v>28</v>
      </c>
      <c r="C78" s="9">
        <v>24</v>
      </c>
      <c r="D78" s="9">
        <v>1</v>
      </c>
      <c r="E78" s="9">
        <v>3</v>
      </c>
      <c r="F78" s="16">
        <f t="shared" si="3"/>
        <v>116.66666666666667</v>
      </c>
      <c r="G78" s="9" t="s">
        <v>131</v>
      </c>
      <c r="H78" s="57" t="s">
        <v>441</v>
      </c>
    </row>
    <row r="79" spans="1:8" x14ac:dyDescent="0.3">
      <c r="A79" s="58" t="s">
        <v>260</v>
      </c>
      <c r="B79" s="9">
        <v>28</v>
      </c>
      <c r="C79" s="9">
        <v>29</v>
      </c>
      <c r="D79" s="9">
        <v>3</v>
      </c>
      <c r="E79" s="9">
        <v>1</v>
      </c>
      <c r="F79" s="16">
        <f t="shared" si="3"/>
        <v>96.551724137931032</v>
      </c>
      <c r="G79" s="9" t="s">
        <v>131</v>
      </c>
      <c r="H79" s="57" t="s">
        <v>441</v>
      </c>
    </row>
    <row r="80" spans="1:8" x14ac:dyDescent="0.3">
      <c r="A80" s="58" t="s">
        <v>179</v>
      </c>
      <c r="B80" s="9">
        <v>28</v>
      </c>
      <c r="C80" s="9">
        <v>31</v>
      </c>
      <c r="D80" s="9">
        <v>1</v>
      </c>
      <c r="E80" s="9">
        <v>2</v>
      </c>
      <c r="F80" s="16">
        <f t="shared" si="3"/>
        <v>90.322580645161281</v>
      </c>
      <c r="G80" s="9" t="s">
        <v>119</v>
      </c>
      <c r="H80" s="57" t="s">
        <v>441</v>
      </c>
    </row>
    <row r="81" spans="1:8" x14ac:dyDescent="0.3">
      <c r="A81" s="58" t="s">
        <v>240</v>
      </c>
      <c r="B81" s="9">
        <v>27</v>
      </c>
      <c r="C81" s="9">
        <v>25</v>
      </c>
      <c r="D81" s="9">
        <v>5</v>
      </c>
      <c r="E81" s="9">
        <v>0</v>
      </c>
      <c r="F81" s="16">
        <f t="shared" si="3"/>
        <v>108</v>
      </c>
      <c r="G81" s="9" t="s">
        <v>129</v>
      </c>
      <c r="H81" s="57" t="s">
        <v>441</v>
      </c>
    </row>
    <row r="82" spans="1:8" x14ac:dyDescent="0.3">
      <c r="A82" s="58" t="s">
        <v>181</v>
      </c>
      <c r="B82" s="9">
        <v>27</v>
      </c>
      <c r="C82" s="9">
        <v>30</v>
      </c>
      <c r="D82" s="9">
        <v>1</v>
      </c>
      <c r="E82" s="9">
        <v>1</v>
      </c>
      <c r="F82" s="16">
        <f t="shared" si="3"/>
        <v>90</v>
      </c>
      <c r="G82" s="9" t="s">
        <v>131</v>
      </c>
      <c r="H82" s="57" t="s">
        <v>441</v>
      </c>
    </row>
    <row r="83" spans="1:8" x14ac:dyDescent="0.3">
      <c r="A83" s="58" t="s">
        <v>208</v>
      </c>
      <c r="B83" s="9">
        <v>26</v>
      </c>
      <c r="C83" s="9">
        <v>25</v>
      </c>
      <c r="D83" s="9">
        <v>2</v>
      </c>
      <c r="E83" s="9">
        <v>1</v>
      </c>
      <c r="F83" s="16">
        <f t="shared" si="3"/>
        <v>104</v>
      </c>
      <c r="G83" s="9" t="s">
        <v>123</v>
      </c>
      <c r="H83" s="57" t="s">
        <v>441</v>
      </c>
    </row>
    <row r="84" spans="1:8" x14ac:dyDescent="0.3">
      <c r="A84" s="58" t="s">
        <v>264</v>
      </c>
      <c r="B84" s="9">
        <v>25</v>
      </c>
      <c r="C84" s="9">
        <v>21</v>
      </c>
      <c r="D84" s="9">
        <v>3</v>
      </c>
      <c r="E84" s="9">
        <v>0</v>
      </c>
      <c r="F84" s="16">
        <f t="shared" si="3"/>
        <v>119.04761904761905</v>
      </c>
      <c r="G84" s="9" t="s">
        <v>127</v>
      </c>
      <c r="H84" s="57" t="s">
        <v>441</v>
      </c>
    </row>
    <row r="85" spans="1:8" x14ac:dyDescent="0.3">
      <c r="A85" s="58" t="s">
        <v>265</v>
      </c>
      <c r="B85" s="9">
        <v>25</v>
      </c>
      <c r="C85" s="9">
        <v>25</v>
      </c>
      <c r="D85" s="9">
        <v>4</v>
      </c>
      <c r="E85" s="9">
        <v>0</v>
      </c>
      <c r="F85" s="16">
        <f t="shared" si="3"/>
        <v>100</v>
      </c>
      <c r="G85" s="9" t="s">
        <v>119</v>
      </c>
      <c r="H85" s="57" t="s">
        <v>441</v>
      </c>
    </row>
    <row r="86" spans="1:8" x14ac:dyDescent="0.3">
      <c r="A86" s="58" t="s">
        <v>185</v>
      </c>
      <c r="B86" s="9">
        <v>25</v>
      </c>
      <c r="C86" s="9">
        <v>31</v>
      </c>
      <c r="D86" s="9">
        <v>4</v>
      </c>
      <c r="E86" s="9">
        <v>0</v>
      </c>
      <c r="F86" s="16">
        <f t="shared" si="3"/>
        <v>80.645161290322577</v>
      </c>
      <c r="G86" s="9" t="s">
        <v>133</v>
      </c>
      <c r="H86" s="57" t="s">
        <v>441</v>
      </c>
    </row>
    <row r="87" spans="1:8" x14ac:dyDescent="0.3">
      <c r="A87" s="58" t="s">
        <v>236</v>
      </c>
      <c r="B87" s="9">
        <v>24</v>
      </c>
      <c r="C87" s="9">
        <v>21</v>
      </c>
      <c r="D87" s="9">
        <v>4</v>
      </c>
      <c r="E87" s="9">
        <v>0</v>
      </c>
      <c r="F87" s="16">
        <f t="shared" si="3"/>
        <v>114.28571428571428</v>
      </c>
      <c r="G87" s="9" t="s">
        <v>133</v>
      </c>
      <c r="H87" s="57" t="s">
        <v>441</v>
      </c>
    </row>
    <row r="88" spans="1:8" x14ac:dyDescent="0.3">
      <c r="A88" s="58" t="s">
        <v>265</v>
      </c>
      <c r="B88" s="9">
        <v>24</v>
      </c>
      <c r="C88" s="9">
        <v>24</v>
      </c>
      <c r="D88" s="9">
        <v>1</v>
      </c>
      <c r="E88" s="9">
        <v>2</v>
      </c>
      <c r="F88" s="16">
        <f t="shared" si="3"/>
        <v>100</v>
      </c>
      <c r="G88" s="9" t="s">
        <v>123</v>
      </c>
      <c r="H88" s="57" t="s">
        <v>441</v>
      </c>
    </row>
    <row r="89" spans="1:8" x14ac:dyDescent="0.3">
      <c r="A89" s="58" t="s">
        <v>157</v>
      </c>
      <c r="B89" s="9">
        <v>24</v>
      </c>
      <c r="C89" s="9">
        <v>41</v>
      </c>
      <c r="D89" s="9">
        <v>4</v>
      </c>
      <c r="E89" s="9">
        <v>0</v>
      </c>
      <c r="F89" s="16">
        <f t="shared" si="3"/>
        <v>58.536585365853654</v>
      </c>
      <c r="G89" s="9" t="s">
        <v>123</v>
      </c>
      <c r="H89" s="57" t="s">
        <v>441</v>
      </c>
    </row>
    <row r="90" spans="1:8" x14ac:dyDescent="0.3">
      <c r="A90" s="58" t="s">
        <v>262</v>
      </c>
      <c r="B90" s="9">
        <v>23</v>
      </c>
      <c r="C90" s="9">
        <v>21</v>
      </c>
      <c r="D90" s="9">
        <v>1</v>
      </c>
      <c r="E90" s="9">
        <v>1</v>
      </c>
      <c r="F90" s="16">
        <f t="shared" si="3"/>
        <v>109.52380952380953</v>
      </c>
      <c r="G90" s="9" t="s">
        <v>131</v>
      </c>
      <c r="H90" s="57" t="s">
        <v>441</v>
      </c>
    </row>
    <row r="91" spans="1:8" x14ac:dyDescent="0.3">
      <c r="A91" s="58" t="s">
        <v>254</v>
      </c>
      <c r="B91" s="9">
        <v>23</v>
      </c>
      <c r="C91" s="9">
        <v>26</v>
      </c>
      <c r="D91" s="9">
        <v>5</v>
      </c>
      <c r="E91" s="9">
        <v>0</v>
      </c>
      <c r="F91" s="16">
        <f t="shared" si="3"/>
        <v>88.461538461538453</v>
      </c>
      <c r="G91" s="9" t="s">
        <v>119</v>
      </c>
      <c r="H91" s="57" t="s">
        <v>441</v>
      </c>
    </row>
    <row r="92" spans="1:8" x14ac:dyDescent="0.3">
      <c r="A92" s="58" t="s">
        <v>259</v>
      </c>
      <c r="B92" s="9">
        <v>23</v>
      </c>
      <c r="C92" s="9">
        <v>29</v>
      </c>
      <c r="D92" s="9">
        <v>1</v>
      </c>
      <c r="E92" s="9">
        <v>0</v>
      </c>
      <c r="F92" s="16">
        <f t="shared" si="3"/>
        <v>79.310344827586206</v>
      </c>
      <c r="G92" s="9" t="s">
        <v>123</v>
      </c>
      <c r="H92" s="57" t="s">
        <v>441</v>
      </c>
    </row>
    <row r="93" spans="1:8" x14ac:dyDescent="0.3">
      <c r="A93" s="58" t="s">
        <v>235</v>
      </c>
      <c r="B93" s="9">
        <v>22</v>
      </c>
      <c r="C93" s="9">
        <v>28</v>
      </c>
      <c r="D93" s="9">
        <v>2</v>
      </c>
      <c r="E93" s="9">
        <v>0</v>
      </c>
      <c r="F93" s="16">
        <f t="shared" si="3"/>
        <v>78.571428571428569</v>
      </c>
      <c r="G93" s="9" t="s">
        <v>131</v>
      </c>
      <c r="H93" s="57" t="s">
        <v>441</v>
      </c>
    </row>
    <row r="94" spans="1:8" x14ac:dyDescent="0.3">
      <c r="A94" s="58" t="s">
        <v>239</v>
      </c>
      <c r="B94" s="9">
        <v>22</v>
      </c>
      <c r="C94" s="9">
        <v>35</v>
      </c>
      <c r="D94" s="9">
        <v>3</v>
      </c>
      <c r="E94" s="9">
        <v>0</v>
      </c>
      <c r="F94" s="16">
        <f t="shared" si="3"/>
        <v>62.857142857142854</v>
      </c>
      <c r="G94" s="9" t="s">
        <v>119</v>
      </c>
      <c r="H94" s="57" t="s">
        <v>441</v>
      </c>
    </row>
    <row r="95" spans="1:8" x14ac:dyDescent="0.3">
      <c r="A95" s="58" t="s">
        <v>244</v>
      </c>
      <c r="B95" s="9">
        <v>22</v>
      </c>
      <c r="C95" s="9">
        <v>38</v>
      </c>
      <c r="D95" s="9">
        <v>1</v>
      </c>
      <c r="E95" s="9">
        <v>0</v>
      </c>
      <c r="F95" s="16">
        <f t="shared" si="3"/>
        <v>57.894736842105267</v>
      </c>
      <c r="G95" s="9" t="s">
        <v>121</v>
      </c>
      <c r="H95" s="57" t="s">
        <v>441</v>
      </c>
    </row>
    <row r="96" spans="1:8" x14ac:dyDescent="0.3">
      <c r="A96" s="58" t="s">
        <v>185</v>
      </c>
      <c r="B96" s="9">
        <v>21</v>
      </c>
      <c r="C96" s="9">
        <v>10</v>
      </c>
      <c r="D96" s="9">
        <v>2</v>
      </c>
      <c r="E96" s="9">
        <v>1</v>
      </c>
      <c r="F96" s="16">
        <f>21/C96*100</f>
        <v>210</v>
      </c>
      <c r="G96" s="9" t="s">
        <v>131</v>
      </c>
      <c r="H96" s="57" t="s">
        <v>440</v>
      </c>
    </row>
    <row r="97" spans="1:8" x14ac:dyDescent="0.3">
      <c r="A97" s="58" t="s">
        <v>219</v>
      </c>
      <c r="B97" s="9">
        <v>21</v>
      </c>
      <c r="C97" s="9">
        <v>28</v>
      </c>
      <c r="D97" s="9">
        <v>2</v>
      </c>
      <c r="E97" s="9">
        <v>1</v>
      </c>
      <c r="F97" s="16">
        <f>21/C97*100</f>
        <v>75</v>
      </c>
      <c r="G97" s="9" t="s">
        <v>121</v>
      </c>
      <c r="H97" s="57" t="s">
        <v>440</v>
      </c>
    </row>
    <row r="98" spans="1:8" x14ac:dyDescent="0.3">
      <c r="A98" s="58" t="s">
        <v>239</v>
      </c>
      <c r="B98" s="9">
        <v>21</v>
      </c>
      <c r="C98" s="9">
        <v>23</v>
      </c>
      <c r="D98" s="9">
        <v>3</v>
      </c>
      <c r="E98" s="9">
        <v>0</v>
      </c>
      <c r="F98" s="16">
        <f>B98/C98*100</f>
        <v>91.304347826086953</v>
      </c>
      <c r="G98" s="9" t="s">
        <v>133</v>
      </c>
      <c r="H98" s="57" t="s">
        <v>441</v>
      </c>
    </row>
    <row r="99" spans="1:8" x14ac:dyDescent="0.3">
      <c r="A99" s="58" t="s">
        <v>262</v>
      </c>
      <c r="B99" s="9">
        <v>21</v>
      </c>
      <c r="C99" s="9">
        <v>43</v>
      </c>
      <c r="D99" s="9">
        <v>0</v>
      </c>
      <c r="E99" s="9">
        <v>0</v>
      </c>
      <c r="F99" s="16">
        <f>B99/C99*100</f>
        <v>48.837209302325576</v>
      </c>
      <c r="G99" s="9" t="s">
        <v>133</v>
      </c>
      <c r="H99" s="57" t="s">
        <v>441</v>
      </c>
    </row>
    <row r="100" spans="1:8" x14ac:dyDescent="0.3">
      <c r="A100" s="58" t="s">
        <v>260</v>
      </c>
      <c r="B100" s="9">
        <v>20</v>
      </c>
      <c r="C100" s="9">
        <v>15</v>
      </c>
      <c r="D100" s="9">
        <v>3</v>
      </c>
      <c r="E100" s="9">
        <v>1</v>
      </c>
      <c r="F100" s="16">
        <f>B100/C100*100</f>
        <v>133.33333333333331</v>
      </c>
      <c r="G100" s="9" t="s">
        <v>125</v>
      </c>
      <c r="H100" s="57" t="s">
        <v>441</v>
      </c>
    </row>
    <row r="101" spans="1:8" x14ac:dyDescent="0.3">
      <c r="A101" s="58" t="s">
        <v>221</v>
      </c>
      <c r="B101" s="9">
        <v>20</v>
      </c>
      <c r="C101" s="9">
        <v>15</v>
      </c>
      <c r="D101" s="9">
        <v>3</v>
      </c>
      <c r="E101" s="9">
        <v>1</v>
      </c>
      <c r="F101" s="16">
        <f>B101/C101*100</f>
        <v>133.33333333333331</v>
      </c>
      <c r="G101" s="9" t="s">
        <v>127</v>
      </c>
      <c r="H101" s="57" t="s">
        <v>441</v>
      </c>
    </row>
    <row r="102" spans="1:8" x14ac:dyDescent="0.3">
      <c r="A102" s="58" t="s">
        <v>261</v>
      </c>
      <c r="B102" s="9">
        <v>20</v>
      </c>
      <c r="C102" s="9">
        <v>49</v>
      </c>
      <c r="D102" s="9">
        <v>1</v>
      </c>
      <c r="E102" s="9">
        <v>0</v>
      </c>
      <c r="F102" s="16">
        <f>B102/C102*100</f>
        <v>40.816326530612244</v>
      </c>
      <c r="G102" s="9" t="s">
        <v>131</v>
      </c>
      <c r="H102" s="57" t="s">
        <v>441</v>
      </c>
    </row>
    <row r="103" spans="1:8" x14ac:dyDescent="0.3">
      <c r="A103" s="58" t="s">
        <v>249</v>
      </c>
      <c r="B103" s="9">
        <v>19</v>
      </c>
      <c r="C103" s="9">
        <v>22</v>
      </c>
      <c r="D103" s="9">
        <v>2</v>
      </c>
      <c r="E103" s="9">
        <v>0</v>
      </c>
      <c r="F103" s="16">
        <f>19/C103*100</f>
        <v>86.36363636363636</v>
      </c>
      <c r="G103" s="9" t="s">
        <v>127</v>
      </c>
      <c r="H103" s="57" t="s">
        <v>440</v>
      </c>
    </row>
    <row r="104" spans="1:8" x14ac:dyDescent="0.3">
      <c r="A104" s="58" t="s">
        <v>215</v>
      </c>
      <c r="B104" s="9">
        <v>19</v>
      </c>
      <c r="C104" s="9">
        <v>10</v>
      </c>
      <c r="D104" s="9">
        <v>0</v>
      </c>
      <c r="E104" s="9">
        <v>3</v>
      </c>
      <c r="F104" s="16">
        <f t="shared" ref="F104:F133" si="4">B104/C104*100</f>
        <v>190</v>
      </c>
      <c r="G104" s="9" t="s">
        <v>123</v>
      </c>
      <c r="H104" s="57" t="s">
        <v>441</v>
      </c>
    </row>
    <row r="105" spans="1:8" x14ac:dyDescent="0.3">
      <c r="A105" s="58" t="s">
        <v>213</v>
      </c>
      <c r="B105" s="9">
        <v>19</v>
      </c>
      <c r="C105" s="9">
        <v>17</v>
      </c>
      <c r="D105" s="9">
        <v>2</v>
      </c>
      <c r="E105" s="9">
        <v>0</v>
      </c>
      <c r="F105" s="16">
        <f t="shared" si="4"/>
        <v>111.76470588235294</v>
      </c>
      <c r="G105" s="9" t="s">
        <v>131</v>
      </c>
      <c r="H105" s="57" t="s">
        <v>441</v>
      </c>
    </row>
    <row r="106" spans="1:8" x14ac:dyDescent="0.3">
      <c r="A106" s="58" t="s">
        <v>229</v>
      </c>
      <c r="B106" s="9">
        <v>19</v>
      </c>
      <c r="C106" s="9">
        <v>24</v>
      </c>
      <c r="D106" s="9">
        <v>0</v>
      </c>
      <c r="E106" s="9">
        <v>0</v>
      </c>
      <c r="F106" s="16">
        <f t="shared" si="4"/>
        <v>79.166666666666657</v>
      </c>
      <c r="G106" s="9" t="s">
        <v>119</v>
      </c>
      <c r="H106" s="57" t="s">
        <v>441</v>
      </c>
    </row>
    <row r="107" spans="1:8" x14ac:dyDescent="0.3">
      <c r="A107" s="58" t="s">
        <v>264</v>
      </c>
      <c r="B107" s="9">
        <v>19</v>
      </c>
      <c r="C107" s="9">
        <v>29</v>
      </c>
      <c r="D107" s="9">
        <v>3</v>
      </c>
      <c r="E107" s="9">
        <v>0</v>
      </c>
      <c r="F107" s="16">
        <f t="shared" si="4"/>
        <v>65.517241379310349</v>
      </c>
      <c r="G107" s="9" t="s">
        <v>133</v>
      </c>
      <c r="H107" s="57" t="s">
        <v>441</v>
      </c>
    </row>
    <row r="108" spans="1:8" x14ac:dyDescent="0.3">
      <c r="A108" s="58" t="s">
        <v>196</v>
      </c>
      <c r="B108" s="9">
        <v>19</v>
      </c>
      <c r="C108" s="9">
        <v>29</v>
      </c>
      <c r="D108" s="9">
        <v>1</v>
      </c>
      <c r="E108" s="9">
        <v>1</v>
      </c>
      <c r="F108" s="16">
        <f t="shared" si="4"/>
        <v>65.517241379310349</v>
      </c>
      <c r="G108" s="9" t="s">
        <v>119</v>
      </c>
      <c r="H108" s="57" t="s">
        <v>441</v>
      </c>
    </row>
    <row r="109" spans="1:8" x14ac:dyDescent="0.3">
      <c r="A109" s="58" t="s">
        <v>208</v>
      </c>
      <c r="B109" s="9">
        <v>18</v>
      </c>
      <c r="C109" s="9">
        <v>12</v>
      </c>
      <c r="D109" s="9">
        <v>1</v>
      </c>
      <c r="E109" s="9">
        <v>2</v>
      </c>
      <c r="F109" s="16">
        <f t="shared" si="4"/>
        <v>150</v>
      </c>
      <c r="G109" s="9" t="s">
        <v>119</v>
      </c>
      <c r="H109" s="57" t="s">
        <v>441</v>
      </c>
    </row>
    <row r="110" spans="1:8" x14ac:dyDescent="0.3">
      <c r="A110" s="58" t="s">
        <v>213</v>
      </c>
      <c r="B110" s="9">
        <v>18</v>
      </c>
      <c r="C110" s="9">
        <v>13</v>
      </c>
      <c r="D110" s="9">
        <v>3</v>
      </c>
      <c r="E110" s="9">
        <v>1</v>
      </c>
      <c r="F110" s="16">
        <f t="shared" si="4"/>
        <v>138.46153846153845</v>
      </c>
      <c r="G110" s="9" t="s">
        <v>133</v>
      </c>
      <c r="H110" s="57" t="s">
        <v>441</v>
      </c>
    </row>
    <row r="111" spans="1:8" x14ac:dyDescent="0.3">
      <c r="A111" s="58" t="s">
        <v>202</v>
      </c>
      <c r="B111" s="9">
        <v>18</v>
      </c>
      <c r="C111" s="9">
        <v>27</v>
      </c>
      <c r="D111" s="9">
        <v>3</v>
      </c>
      <c r="E111" s="9">
        <v>0</v>
      </c>
      <c r="F111" s="16">
        <f t="shared" si="4"/>
        <v>66.666666666666657</v>
      </c>
      <c r="G111" s="9" t="s">
        <v>133</v>
      </c>
      <c r="H111" s="57" t="s">
        <v>441</v>
      </c>
    </row>
    <row r="112" spans="1:8" x14ac:dyDescent="0.3">
      <c r="A112" s="42" t="s">
        <v>14</v>
      </c>
      <c r="B112" s="9">
        <v>18</v>
      </c>
      <c r="C112" s="9">
        <v>18</v>
      </c>
      <c r="D112" s="9">
        <v>1</v>
      </c>
      <c r="E112" s="9">
        <v>1</v>
      </c>
      <c r="F112" s="16">
        <f t="shared" si="4"/>
        <v>100</v>
      </c>
      <c r="G112" s="9" t="s">
        <v>119</v>
      </c>
      <c r="H112" s="57" t="s">
        <v>441</v>
      </c>
    </row>
    <row r="113" spans="1:8" x14ac:dyDescent="0.3">
      <c r="A113" s="58" t="s">
        <v>240</v>
      </c>
      <c r="B113" s="9">
        <v>17</v>
      </c>
      <c r="C113" s="9">
        <v>12</v>
      </c>
      <c r="D113" s="9">
        <v>4</v>
      </c>
      <c r="E113" s="9">
        <v>0</v>
      </c>
      <c r="F113" s="16">
        <f t="shared" si="4"/>
        <v>141.66666666666669</v>
      </c>
      <c r="G113" s="9" t="s">
        <v>123</v>
      </c>
      <c r="H113" s="57" t="s">
        <v>441</v>
      </c>
    </row>
    <row r="114" spans="1:8" x14ac:dyDescent="0.3">
      <c r="A114" s="58" t="s">
        <v>235</v>
      </c>
      <c r="B114" s="9">
        <v>17</v>
      </c>
      <c r="C114" s="9">
        <v>29</v>
      </c>
      <c r="D114" s="9">
        <v>1</v>
      </c>
      <c r="E114" s="9">
        <v>1</v>
      </c>
      <c r="F114" s="16">
        <f t="shared" si="4"/>
        <v>58.620689655172406</v>
      </c>
      <c r="G114" s="9" t="s">
        <v>133</v>
      </c>
      <c r="H114" s="57" t="s">
        <v>441</v>
      </c>
    </row>
    <row r="115" spans="1:8" x14ac:dyDescent="0.3">
      <c r="A115" s="58" t="s">
        <v>257</v>
      </c>
      <c r="B115" s="9">
        <v>17</v>
      </c>
      <c r="C115" s="9">
        <v>35</v>
      </c>
      <c r="D115" s="9">
        <v>1</v>
      </c>
      <c r="E115" s="9">
        <v>0</v>
      </c>
      <c r="F115" s="16">
        <f t="shared" si="4"/>
        <v>48.571428571428569</v>
      </c>
      <c r="G115" s="9" t="s">
        <v>119</v>
      </c>
      <c r="H115" s="57" t="s">
        <v>441</v>
      </c>
    </row>
    <row r="116" spans="1:8" x14ac:dyDescent="0.3">
      <c r="A116" s="58" t="s">
        <v>178</v>
      </c>
      <c r="B116" s="9">
        <v>16</v>
      </c>
      <c r="C116" s="9">
        <v>12</v>
      </c>
      <c r="D116" s="9">
        <v>2</v>
      </c>
      <c r="E116" s="9">
        <v>0</v>
      </c>
      <c r="F116" s="16">
        <f t="shared" si="4"/>
        <v>133.33333333333331</v>
      </c>
      <c r="G116" s="9" t="s">
        <v>133</v>
      </c>
      <c r="H116" s="57" t="s">
        <v>441</v>
      </c>
    </row>
    <row r="117" spans="1:8" x14ac:dyDescent="0.3">
      <c r="A117" s="58" t="s">
        <v>187</v>
      </c>
      <c r="B117" s="9">
        <v>16</v>
      </c>
      <c r="C117" s="9">
        <v>20</v>
      </c>
      <c r="D117" s="9">
        <v>1</v>
      </c>
      <c r="E117" s="9">
        <v>0</v>
      </c>
      <c r="F117" s="16">
        <f t="shared" si="4"/>
        <v>80</v>
      </c>
      <c r="G117" s="9" t="s">
        <v>123</v>
      </c>
      <c r="H117" s="57" t="s">
        <v>441</v>
      </c>
    </row>
    <row r="118" spans="1:8" x14ac:dyDescent="0.3">
      <c r="A118" s="58" t="s">
        <v>190</v>
      </c>
      <c r="B118" s="9">
        <v>16</v>
      </c>
      <c r="C118" s="9">
        <v>22</v>
      </c>
      <c r="D118" s="9">
        <v>2</v>
      </c>
      <c r="E118" s="9">
        <v>0</v>
      </c>
      <c r="F118" s="16">
        <f t="shared" si="4"/>
        <v>72.727272727272734</v>
      </c>
      <c r="G118" s="9" t="s">
        <v>123</v>
      </c>
      <c r="H118" s="57" t="s">
        <v>441</v>
      </c>
    </row>
    <row r="119" spans="1:8" x14ac:dyDescent="0.3">
      <c r="A119" s="58" t="s">
        <v>247</v>
      </c>
      <c r="B119" s="9">
        <v>16</v>
      </c>
      <c r="C119" s="9">
        <v>32</v>
      </c>
      <c r="D119" s="9">
        <v>2</v>
      </c>
      <c r="E119" s="9">
        <v>0</v>
      </c>
      <c r="F119" s="16">
        <f t="shared" si="4"/>
        <v>50</v>
      </c>
      <c r="G119" s="9" t="s">
        <v>133</v>
      </c>
      <c r="H119" s="57" t="s">
        <v>441</v>
      </c>
    </row>
    <row r="120" spans="1:8" x14ac:dyDescent="0.3">
      <c r="A120" s="58" t="s">
        <v>266</v>
      </c>
      <c r="B120" s="9">
        <v>15</v>
      </c>
      <c r="C120" s="9">
        <v>13</v>
      </c>
      <c r="D120" s="9">
        <v>3</v>
      </c>
      <c r="E120" s="9">
        <v>0</v>
      </c>
      <c r="F120" s="16">
        <f t="shared" si="4"/>
        <v>115.38461538461537</v>
      </c>
      <c r="G120" s="9" t="s">
        <v>131</v>
      </c>
      <c r="H120" s="57" t="s">
        <v>441</v>
      </c>
    </row>
    <row r="121" spans="1:8" x14ac:dyDescent="0.3">
      <c r="A121" s="58" t="s">
        <v>248</v>
      </c>
      <c r="B121" s="9">
        <v>15</v>
      </c>
      <c r="C121" s="9">
        <v>17</v>
      </c>
      <c r="D121" s="9">
        <v>2</v>
      </c>
      <c r="E121" s="9">
        <v>0</v>
      </c>
      <c r="F121" s="16">
        <f t="shared" si="4"/>
        <v>88.235294117647058</v>
      </c>
      <c r="G121" s="9" t="s">
        <v>121</v>
      </c>
      <c r="H121" s="57" t="s">
        <v>441</v>
      </c>
    </row>
    <row r="122" spans="1:8" x14ac:dyDescent="0.3">
      <c r="A122" s="58" t="s">
        <v>260</v>
      </c>
      <c r="B122" s="9">
        <v>15</v>
      </c>
      <c r="C122" s="9">
        <v>17</v>
      </c>
      <c r="D122" s="9">
        <v>1</v>
      </c>
      <c r="E122" s="9">
        <v>1</v>
      </c>
      <c r="F122" s="16">
        <f t="shared" si="4"/>
        <v>88.235294117647058</v>
      </c>
      <c r="G122" s="9" t="s">
        <v>123</v>
      </c>
      <c r="H122" s="57" t="s">
        <v>441</v>
      </c>
    </row>
    <row r="123" spans="1:8" x14ac:dyDescent="0.3">
      <c r="A123" s="42" t="s">
        <v>49</v>
      </c>
      <c r="B123" s="9">
        <v>15</v>
      </c>
      <c r="C123" s="9">
        <v>23</v>
      </c>
      <c r="D123" s="9">
        <v>2</v>
      </c>
      <c r="E123" s="9">
        <v>0</v>
      </c>
      <c r="F123" s="16">
        <f t="shared" si="4"/>
        <v>65.217391304347828</v>
      </c>
      <c r="G123" s="9" t="s">
        <v>123</v>
      </c>
      <c r="H123" s="57" t="s">
        <v>441</v>
      </c>
    </row>
    <row r="124" spans="1:8" x14ac:dyDescent="0.3">
      <c r="A124" s="58" t="s">
        <v>185</v>
      </c>
      <c r="B124" s="9">
        <v>14</v>
      </c>
      <c r="C124" s="9">
        <v>8</v>
      </c>
      <c r="D124" s="9">
        <v>2</v>
      </c>
      <c r="E124" s="9">
        <v>0</v>
      </c>
      <c r="F124" s="16">
        <f t="shared" si="4"/>
        <v>175</v>
      </c>
      <c r="G124" s="9" t="s">
        <v>127</v>
      </c>
      <c r="H124" s="57" t="s">
        <v>441</v>
      </c>
    </row>
    <row r="125" spans="1:8" x14ac:dyDescent="0.3">
      <c r="A125" s="58" t="s">
        <v>209</v>
      </c>
      <c r="B125" s="9">
        <v>14</v>
      </c>
      <c r="C125" s="9">
        <v>13</v>
      </c>
      <c r="D125" s="9">
        <v>0</v>
      </c>
      <c r="E125" s="9">
        <v>1</v>
      </c>
      <c r="F125" s="16">
        <f t="shared" si="4"/>
        <v>107.69230769230769</v>
      </c>
      <c r="G125" s="9" t="s">
        <v>123</v>
      </c>
      <c r="H125" s="57" t="s">
        <v>441</v>
      </c>
    </row>
    <row r="126" spans="1:8" x14ac:dyDescent="0.3">
      <c r="A126" s="58" t="s">
        <v>204</v>
      </c>
      <c r="B126" s="9">
        <v>14</v>
      </c>
      <c r="C126" s="9">
        <v>16</v>
      </c>
      <c r="D126" s="9">
        <v>1</v>
      </c>
      <c r="E126" s="9">
        <v>0</v>
      </c>
      <c r="F126" s="16">
        <f t="shared" si="4"/>
        <v>87.5</v>
      </c>
      <c r="G126" s="9" t="s">
        <v>119</v>
      </c>
      <c r="H126" s="57" t="s">
        <v>441</v>
      </c>
    </row>
    <row r="127" spans="1:8" x14ac:dyDescent="0.3">
      <c r="A127" s="58" t="s">
        <v>218</v>
      </c>
      <c r="B127" s="9">
        <v>14</v>
      </c>
      <c r="C127" s="9">
        <v>17</v>
      </c>
      <c r="D127" s="9">
        <v>0</v>
      </c>
      <c r="E127" s="9">
        <v>1</v>
      </c>
      <c r="F127" s="16">
        <f t="shared" si="4"/>
        <v>82.35294117647058</v>
      </c>
      <c r="G127" s="9" t="s">
        <v>131</v>
      </c>
      <c r="H127" s="57" t="s">
        <v>441</v>
      </c>
    </row>
    <row r="128" spans="1:8" x14ac:dyDescent="0.3">
      <c r="A128" s="58" t="s">
        <v>243</v>
      </c>
      <c r="B128" s="9">
        <v>14</v>
      </c>
      <c r="C128" s="9">
        <v>18</v>
      </c>
      <c r="D128" s="9">
        <v>1</v>
      </c>
      <c r="E128" s="9">
        <v>0</v>
      </c>
      <c r="F128" s="16">
        <f t="shared" si="4"/>
        <v>77.777777777777786</v>
      </c>
      <c r="G128" s="9" t="s">
        <v>127</v>
      </c>
      <c r="H128" s="57" t="s">
        <v>441</v>
      </c>
    </row>
    <row r="129" spans="1:8" x14ac:dyDescent="0.3">
      <c r="A129" s="58" t="s">
        <v>238</v>
      </c>
      <c r="B129" s="9">
        <v>14</v>
      </c>
      <c r="C129" s="9">
        <v>20</v>
      </c>
      <c r="D129" s="9">
        <v>0</v>
      </c>
      <c r="E129" s="9">
        <v>0</v>
      </c>
      <c r="F129" s="16">
        <f t="shared" si="4"/>
        <v>70</v>
      </c>
      <c r="G129" s="9" t="s">
        <v>119</v>
      </c>
      <c r="H129" s="57" t="s">
        <v>441</v>
      </c>
    </row>
    <row r="130" spans="1:8" x14ac:dyDescent="0.3">
      <c r="A130" s="42" t="s">
        <v>42</v>
      </c>
      <c r="B130" s="9">
        <v>14</v>
      </c>
      <c r="C130" s="9">
        <v>30</v>
      </c>
      <c r="D130" s="9">
        <v>0</v>
      </c>
      <c r="E130" s="9">
        <v>0</v>
      </c>
      <c r="F130" s="16">
        <f t="shared" si="4"/>
        <v>46.666666666666664</v>
      </c>
      <c r="G130" s="9" t="s">
        <v>123</v>
      </c>
      <c r="H130" s="57" t="s">
        <v>441</v>
      </c>
    </row>
    <row r="131" spans="1:8" x14ac:dyDescent="0.3">
      <c r="A131" s="58" t="s">
        <v>210</v>
      </c>
      <c r="B131" s="9">
        <v>13</v>
      </c>
      <c r="C131" s="9">
        <v>14</v>
      </c>
      <c r="D131" s="9">
        <v>1</v>
      </c>
      <c r="E131" s="9">
        <v>1</v>
      </c>
      <c r="F131" s="16">
        <f t="shared" si="4"/>
        <v>92.857142857142861</v>
      </c>
      <c r="G131" s="9" t="s">
        <v>123</v>
      </c>
      <c r="H131" s="57" t="s">
        <v>441</v>
      </c>
    </row>
    <row r="132" spans="1:8" x14ac:dyDescent="0.3">
      <c r="A132" s="58" t="s">
        <v>204</v>
      </c>
      <c r="B132" s="9">
        <v>13</v>
      </c>
      <c r="C132" s="9">
        <v>15</v>
      </c>
      <c r="D132" s="9">
        <v>0</v>
      </c>
      <c r="E132" s="9">
        <v>1</v>
      </c>
      <c r="F132" s="16">
        <f t="shared" si="4"/>
        <v>86.666666666666671</v>
      </c>
      <c r="G132" s="9" t="s">
        <v>123</v>
      </c>
      <c r="H132" s="57" t="s">
        <v>441</v>
      </c>
    </row>
    <row r="133" spans="1:8" x14ac:dyDescent="0.3">
      <c r="A133" s="58" t="s">
        <v>226</v>
      </c>
      <c r="B133" s="9">
        <v>13</v>
      </c>
      <c r="C133" s="9">
        <v>19</v>
      </c>
      <c r="D133" s="9">
        <v>2</v>
      </c>
      <c r="E133" s="9">
        <v>0</v>
      </c>
      <c r="F133" s="16">
        <f t="shared" si="4"/>
        <v>68.421052631578945</v>
      </c>
      <c r="G133" s="9" t="s">
        <v>133</v>
      </c>
      <c r="H133" s="57" t="s">
        <v>441</v>
      </c>
    </row>
    <row r="134" spans="1:8" x14ac:dyDescent="0.3">
      <c r="A134" s="58" t="s">
        <v>194</v>
      </c>
      <c r="B134" s="9">
        <v>12</v>
      </c>
      <c r="C134" s="9">
        <v>6</v>
      </c>
      <c r="D134" s="9">
        <v>1</v>
      </c>
      <c r="E134" s="9">
        <v>1</v>
      </c>
      <c r="F134" s="16">
        <f>12/C134*100</f>
        <v>200</v>
      </c>
      <c r="G134" s="9" t="s">
        <v>127</v>
      </c>
      <c r="H134" s="57" t="s">
        <v>440</v>
      </c>
    </row>
    <row r="135" spans="1:8" x14ac:dyDescent="0.3">
      <c r="A135" s="58" t="s">
        <v>219</v>
      </c>
      <c r="B135" s="9">
        <v>12</v>
      </c>
      <c r="C135" s="9">
        <v>8</v>
      </c>
      <c r="D135" s="9">
        <v>0</v>
      </c>
      <c r="E135" s="9">
        <v>1</v>
      </c>
      <c r="F135" s="16">
        <f>B135/C135*100</f>
        <v>150</v>
      </c>
      <c r="G135" s="9" t="s">
        <v>119</v>
      </c>
      <c r="H135" s="57" t="s">
        <v>441</v>
      </c>
    </row>
    <row r="136" spans="1:8" x14ac:dyDescent="0.3">
      <c r="A136" s="58" t="s">
        <v>267</v>
      </c>
      <c r="B136" s="9">
        <v>12</v>
      </c>
      <c r="C136" s="9">
        <v>13</v>
      </c>
      <c r="D136" s="9">
        <v>2</v>
      </c>
      <c r="E136" s="9">
        <v>0</v>
      </c>
      <c r="F136" s="16">
        <f>B136/C136*100</f>
        <v>92.307692307692307</v>
      </c>
      <c r="G136" s="9" t="s">
        <v>127</v>
      </c>
      <c r="H136" s="57" t="s">
        <v>441</v>
      </c>
    </row>
    <row r="137" spans="1:8" x14ac:dyDescent="0.3">
      <c r="A137" s="58" t="s">
        <v>246</v>
      </c>
      <c r="B137" s="9">
        <v>12</v>
      </c>
      <c r="C137" s="9">
        <v>21</v>
      </c>
      <c r="D137" s="9">
        <v>1</v>
      </c>
      <c r="E137" s="9">
        <v>0</v>
      </c>
      <c r="F137" s="16">
        <f>B137/C137*100</f>
        <v>57.142857142857139</v>
      </c>
      <c r="G137" s="9" t="s">
        <v>131</v>
      </c>
      <c r="H137" s="57" t="s">
        <v>441</v>
      </c>
    </row>
    <row r="138" spans="1:8" x14ac:dyDescent="0.3">
      <c r="A138" s="58" t="s">
        <v>178</v>
      </c>
      <c r="B138" s="9">
        <v>11</v>
      </c>
      <c r="C138" s="9">
        <v>13</v>
      </c>
      <c r="D138" s="9">
        <v>1</v>
      </c>
      <c r="E138" s="9">
        <v>0</v>
      </c>
      <c r="F138" s="16">
        <f>11/C138*100</f>
        <v>84.615384615384613</v>
      </c>
      <c r="G138" s="9" t="s">
        <v>121</v>
      </c>
      <c r="H138" s="57" t="s">
        <v>440</v>
      </c>
    </row>
    <row r="139" spans="1:8" x14ac:dyDescent="0.3">
      <c r="A139" s="58" t="s">
        <v>168</v>
      </c>
      <c r="B139" s="9">
        <v>11</v>
      </c>
      <c r="C139" s="9">
        <v>11</v>
      </c>
      <c r="D139" s="9">
        <v>2</v>
      </c>
      <c r="E139" s="9">
        <v>0</v>
      </c>
      <c r="F139" s="16">
        <f t="shared" ref="F139:F151" si="5">B139/C139*100</f>
        <v>100</v>
      </c>
      <c r="G139" s="9" t="s">
        <v>127</v>
      </c>
      <c r="H139" s="57" t="s">
        <v>441</v>
      </c>
    </row>
    <row r="140" spans="1:8" x14ac:dyDescent="0.3">
      <c r="A140" s="58" t="s">
        <v>237</v>
      </c>
      <c r="B140" s="9">
        <v>11</v>
      </c>
      <c r="C140" s="9">
        <v>12</v>
      </c>
      <c r="D140" s="9">
        <v>0</v>
      </c>
      <c r="E140" s="9">
        <v>0</v>
      </c>
      <c r="F140" s="16">
        <f t="shared" si="5"/>
        <v>91.666666666666657</v>
      </c>
      <c r="G140" s="9" t="s">
        <v>119</v>
      </c>
      <c r="H140" s="57" t="s">
        <v>441</v>
      </c>
    </row>
    <row r="141" spans="1:8" x14ac:dyDescent="0.3">
      <c r="A141" s="58" t="s">
        <v>244</v>
      </c>
      <c r="B141" s="9">
        <v>11</v>
      </c>
      <c r="C141" s="9">
        <v>14</v>
      </c>
      <c r="D141" s="9">
        <v>2</v>
      </c>
      <c r="E141" s="9">
        <v>0</v>
      </c>
      <c r="F141" s="16">
        <f t="shared" si="5"/>
        <v>78.571428571428569</v>
      </c>
      <c r="G141" s="9" t="s">
        <v>123</v>
      </c>
      <c r="H141" s="57" t="s">
        <v>441</v>
      </c>
    </row>
    <row r="142" spans="1:8" x14ac:dyDescent="0.3">
      <c r="A142" s="58" t="s">
        <v>216</v>
      </c>
      <c r="B142" s="9">
        <v>11</v>
      </c>
      <c r="C142" s="9">
        <v>20</v>
      </c>
      <c r="D142" s="9">
        <v>1</v>
      </c>
      <c r="E142" s="9">
        <v>0</v>
      </c>
      <c r="F142" s="16">
        <f t="shared" si="5"/>
        <v>55.000000000000007</v>
      </c>
      <c r="G142" s="9" t="s">
        <v>133</v>
      </c>
      <c r="H142" s="57" t="s">
        <v>441</v>
      </c>
    </row>
    <row r="143" spans="1:8" x14ac:dyDescent="0.3">
      <c r="A143" s="42" t="s">
        <v>48</v>
      </c>
      <c r="B143" s="9">
        <v>11</v>
      </c>
      <c r="C143" s="9">
        <v>14</v>
      </c>
      <c r="D143" s="9">
        <v>1</v>
      </c>
      <c r="E143" s="9">
        <v>0</v>
      </c>
      <c r="F143" s="16">
        <f t="shared" si="5"/>
        <v>78.571428571428569</v>
      </c>
      <c r="G143" s="9" t="s">
        <v>123</v>
      </c>
      <c r="H143" s="57" t="s">
        <v>441</v>
      </c>
    </row>
    <row r="144" spans="1:8" x14ac:dyDescent="0.3">
      <c r="A144" s="58" t="s">
        <v>267</v>
      </c>
      <c r="B144" s="9">
        <v>10</v>
      </c>
      <c r="C144" s="9">
        <v>6</v>
      </c>
      <c r="D144" s="9">
        <v>1</v>
      </c>
      <c r="E144" s="9">
        <v>1</v>
      </c>
      <c r="F144" s="16">
        <f t="shared" si="5"/>
        <v>166.66666666666669</v>
      </c>
      <c r="G144" s="9" t="s">
        <v>131</v>
      </c>
      <c r="H144" s="57" t="s">
        <v>441</v>
      </c>
    </row>
    <row r="145" spans="1:8" x14ac:dyDescent="0.3">
      <c r="A145" s="58" t="s">
        <v>189</v>
      </c>
      <c r="B145" s="9">
        <v>10</v>
      </c>
      <c r="C145" s="9">
        <v>7</v>
      </c>
      <c r="D145" s="9">
        <v>0</v>
      </c>
      <c r="E145" s="9">
        <v>1</v>
      </c>
      <c r="F145" s="16">
        <f t="shared" si="5"/>
        <v>142.85714285714286</v>
      </c>
      <c r="G145" s="9" t="s">
        <v>119</v>
      </c>
      <c r="H145" s="57" t="s">
        <v>441</v>
      </c>
    </row>
    <row r="146" spans="1:8" x14ac:dyDescent="0.3">
      <c r="A146" s="58" t="s">
        <v>218</v>
      </c>
      <c r="B146" s="9">
        <v>10</v>
      </c>
      <c r="C146" s="9">
        <v>8</v>
      </c>
      <c r="D146" s="9">
        <v>2</v>
      </c>
      <c r="E146" s="9">
        <v>0</v>
      </c>
      <c r="F146" s="16">
        <f t="shared" si="5"/>
        <v>125</v>
      </c>
      <c r="G146" s="9" t="s">
        <v>127</v>
      </c>
      <c r="H146" s="57" t="s">
        <v>441</v>
      </c>
    </row>
    <row r="147" spans="1:8" x14ac:dyDescent="0.3">
      <c r="A147" s="58" t="s">
        <v>268</v>
      </c>
      <c r="B147" s="9">
        <v>10</v>
      </c>
      <c r="C147" s="9">
        <v>14</v>
      </c>
      <c r="D147" s="9">
        <v>1</v>
      </c>
      <c r="E147" s="9">
        <v>0</v>
      </c>
      <c r="F147" s="16">
        <f t="shared" si="5"/>
        <v>71.428571428571431</v>
      </c>
      <c r="G147" s="9" t="s">
        <v>133</v>
      </c>
      <c r="H147" s="57" t="s">
        <v>441</v>
      </c>
    </row>
    <row r="148" spans="1:8" x14ac:dyDescent="0.3">
      <c r="A148" s="58" t="s">
        <v>263</v>
      </c>
      <c r="B148" s="9">
        <v>10</v>
      </c>
      <c r="C148" s="9">
        <v>17</v>
      </c>
      <c r="D148" s="9">
        <v>2</v>
      </c>
      <c r="E148" s="9">
        <v>0</v>
      </c>
      <c r="F148" s="16">
        <f t="shared" si="5"/>
        <v>58.82352941176471</v>
      </c>
      <c r="G148" s="9" t="s">
        <v>125</v>
      </c>
      <c r="H148" s="57" t="s">
        <v>441</v>
      </c>
    </row>
    <row r="149" spans="1:8" x14ac:dyDescent="0.3">
      <c r="A149" s="58" t="s">
        <v>197</v>
      </c>
      <c r="B149" s="9">
        <v>10</v>
      </c>
      <c r="C149" s="9">
        <v>20</v>
      </c>
      <c r="D149" s="9">
        <v>1</v>
      </c>
      <c r="E149" s="9">
        <v>0</v>
      </c>
      <c r="F149" s="16">
        <f t="shared" si="5"/>
        <v>50</v>
      </c>
      <c r="G149" s="9" t="s">
        <v>123</v>
      </c>
      <c r="H149" s="57" t="s">
        <v>441</v>
      </c>
    </row>
    <row r="150" spans="1:8" x14ac:dyDescent="0.3">
      <c r="A150" s="58" t="s">
        <v>257</v>
      </c>
      <c r="B150" s="9">
        <v>10</v>
      </c>
      <c r="C150" s="9">
        <v>24</v>
      </c>
      <c r="D150" s="9">
        <v>0</v>
      </c>
      <c r="E150" s="9">
        <v>0</v>
      </c>
      <c r="F150" s="16">
        <f t="shared" si="5"/>
        <v>41.666666666666671</v>
      </c>
      <c r="G150" s="9" t="s">
        <v>125</v>
      </c>
      <c r="H150" s="57" t="s">
        <v>441</v>
      </c>
    </row>
    <row r="151" spans="1:8" x14ac:dyDescent="0.3">
      <c r="A151" s="58" t="s">
        <v>269</v>
      </c>
      <c r="B151" s="9">
        <v>10</v>
      </c>
      <c r="C151" s="9">
        <v>26</v>
      </c>
      <c r="D151" s="9">
        <v>0</v>
      </c>
      <c r="E151" s="9">
        <v>0</v>
      </c>
      <c r="F151" s="16">
        <f t="shared" si="5"/>
        <v>38.461538461538467</v>
      </c>
      <c r="G151" s="9" t="s">
        <v>119</v>
      </c>
      <c r="H151" s="57" t="s">
        <v>441</v>
      </c>
    </row>
    <row r="152" spans="1:8" x14ac:dyDescent="0.3">
      <c r="A152" s="58" t="s">
        <v>188</v>
      </c>
      <c r="B152" s="9">
        <v>9</v>
      </c>
      <c r="C152" s="9">
        <v>4</v>
      </c>
      <c r="D152" s="9">
        <v>0</v>
      </c>
      <c r="E152" s="9">
        <v>1</v>
      </c>
      <c r="F152" s="16">
        <f>9/C152*100</f>
        <v>225</v>
      </c>
      <c r="G152" s="9" t="s">
        <v>119</v>
      </c>
      <c r="H152" s="57" t="s">
        <v>440</v>
      </c>
    </row>
    <row r="153" spans="1:8" x14ac:dyDescent="0.3">
      <c r="A153" s="58" t="s">
        <v>266</v>
      </c>
      <c r="B153" s="9">
        <v>9</v>
      </c>
      <c r="C153" s="9">
        <v>13</v>
      </c>
      <c r="D153" s="9">
        <v>2</v>
      </c>
      <c r="E153" s="9">
        <v>0</v>
      </c>
      <c r="F153" s="16">
        <f t="shared" ref="F153:F165" si="6">B153/C153*100</f>
        <v>69.230769230769226</v>
      </c>
      <c r="G153" s="9" t="s">
        <v>127</v>
      </c>
      <c r="H153" s="57" t="s">
        <v>441</v>
      </c>
    </row>
    <row r="154" spans="1:8" x14ac:dyDescent="0.3">
      <c r="A154" s="58" t="s">
        <v>211</v>
      </c>
      <c r="B154" s="9">
        <v>9</v>
      </c>
      <c r="C154" s="9">
        <v>15</v>
      </c>
      <c r="D154" s="9">
        <v>1</v>
      </c>
      <c r="E154" s="9">
        <v>0</v>
      </c>
      <c r="F154" s="16">
        <f t="shared" si="6"/>
        <v>60</v>
      </c>
      <c r="G154" s="9" t="s">
        <v>133</v>
      </c>
      <c r="H154" s="57" t="s">
        <v>441</v>
      </c>
    </row>
    <row r="155" spans="1:8" x14ac:dyDescent="0.3">
      <c r="A155" s="58" t="s">
        <v>218</v>
      </c>
      <c r="B155" s="9">
        <v>9</v>
      </c>
      <c r="C155" s="9">
        <v>15</v>
      </c>
      <c r="D155" s="9">
        <v>1</v>
      </c>
      <c r="E155" s="9">
        <v>0</v>
      </c>
      <c r="F155" s="16">
        <f t="shared" si="6"/>
        <v>60</v>
      </c>
      <c r="G155" s="9" t="s">
        <v>133</v>
      </c>
      <c r="H155" s="57" t="s">
        <v>441</v>
      </c>
    </row>
    <row r="156" spans="1:8" x14ac:dyDescent="0.3">
      <c r="A156" s="42" t="s">
        <v>21</v>
      </c>
      <c r="B156" s="9">
        <v>9</v>
      </c>
      <c r="C156" s="9">
        <v>6</v>
      </c>
      <c r="D156" s="9">
        <v>1</v>
      </c>
      <c r="E156" s="9">
        <v>0</v>
      </c>
      <c r="F156" s="16">
        <f t="shared" si="6"/>
        <v>150</v>
      </c>
      <c r="G156" s="9" t="s">
        <v>119</v>
      </c>
      <c r="H156" s="57" t="s">
        <v>441</v>
      </c>
    </row>
    <row r="157" spans="1:8" x14ac:dyDescent="0.3">
      <c r="A157" s="58" t="s">
        <v>193</v>
      </c>
      <c r="B157" s="9">
        <v>8</v>
      </c>
      <c r="C157" s="9">
        <v>6</v>
      </c>
      <c r="D157" s="9">
        <v>1</v>
      </c>
      <c r="E157" s="9">
        <v>0</v>
      </c>
      <c r="F157" s="16">
        <f t="shared" si="6"/>
        <v>133.33333333333331</v>
      </c>
      <c r="G157" s="9" t="s">
        <v>125</v>
      </c>
      <c r="H157" s="57" t="s">
        <v>441</v>
      </c>
    </row>
    <row r="158" spans="1:8" x14ac:dyDescent="0.3">
      <c r="A158" s="58" t="s">
        <v>267</v>
      </c>
      <c r="B158" s="9">
        <v>8</v>
      </c>
      <c r="C158" s="9">
        <v>6</v>
      </c>
      <c r="D158" s="9">
        <v>2</v>
      </c>
      <c r="E158" s="9">
        <v>0</v>
      </c>
      <c r="F158" s="16">
        <f t="shared" si="6"/>
        <v>133.33333333333331</v>
      </c>
      <c r="G158" s="9" t="s">
        <v>133</v>
      </c>
      <c r="H158" s="57" t="s">
        <v>441</v>
      </c>
    </row>
    <row r="159" spans="1:8" x14ac:dyDescent="0.3">
      <c r="A159" s="58" t="s">
        <v>224</v>
      </c>
      <c r="B159" s="9">
        <v>8</v>
      </c>
      <c r="C159" s="9">
        <v>7</v>
      </c>
      <c r="D159" s="9">
        <v>0</v>
      </c>
      <c r="E159" s="9">
        <v>0</v>
      </c>
      <c r="F159" s="16">
        <f t="shared" si="6"/>
        <v>114.28571428571428</v>
      </c>
      <c r="G159" s="9" t="s">
        <v>131</v>
      </c>
      <c r="H159" s="57" t="s">
        <v>441</v>
      </c>
    </row>
    <row r="160" spans="1:8" x14ac:dyDescent="0.3">
      <c r="A160" s="58" t="s">
        <v>215</v>
      </c>
      <c r="B160" s="9">
        <v>8</v>
      </c>
      <c r="C160" s="9">
        <v>7</v>
      </c>
      <c r="D160" s="9">
        <v>0</v>
      </c>
      <c r="E160" s="9">
        <v>1</v>
      </c>
      <c r="F160" s="16">
        <f t="shared" si="6"/>
        <v>114.28571428571428</v>
      </c>
      <c r="G160" s="9" t="s">
        <v>119</v>
      </c>
      <c r="H160" s="57" t="s">
        <v>441</v>
      </c>
    </row>
    <row r="161" spans="1:8" x14ac:dyDescent="0.3">
      <c r="A161" s="58" t="s">
        <v>242</v>
      </c>
      <c r="B161" s="9">
        <v>8</v>
      </c>
      <c r="C161" s="9">
        <v>11</v>
      </c>
      <c r="D161" s="9">
        <v>1</v>
      </c>
      <c r="E161" s="9">
        <v>0</v>
      </c>
      <c r="F161" s="16">
        <f t="shared" si="6"/>
        <v>72.727272727272734</v>
      </c>
      <c r="G161" s="9" t="s">
        <v>131</v>
      </c>
      <c r="H161" s="57" t="s">
        <v>441</v>
      </c>
    </row>
    <row r="162" spans="1:8" x14ac:dyDescent="0.3">
      <c r="A162" s="58" t="s">
        <v>181</v>
      </c>
      <c r="B162" s="9">
        <v>8</v>
      </c>
      <c r="C162" s="9">
        <v>12</v>
      </c>
      <c r="D162" s="9">
        <v>1</v>
      </c>
      <c r="E162" s="9">
        <v>0</v>
      </c>
      <c r="F162" s="16">
        <f t="shared" si="6"/>
        <v>66.666666666666657</v>
      </c>
      <c r="G162" s="9" t="s">
        <v>121</v>
      </c>
      <c r="H162" s="57" t="s">
        <v>441</v>
      </c>
    </row>
    <row r="163" spans="1:8" x14ac:dyDescent="0.3">
      <c r="A163" s="58" t="s">
        <v>194</v>
      </c>
      <c r="B163" s="9">
        <v>8</v>
      </c>
      <c r="C163" s="9">
        <v>13</v>
      </c>
      <c r="D163" s="9">
        <v>1</v>
      </c>
      <c r="E163" s="9">
        <v>0</v>
      </c>
      <c r="F163" s="16">
        <f t="shared" si="6"/>
        <v>61.53846153846154</v>
      </c>
      <c r="G163" s="9" t="s">
        <v>123</v>
      </c>
      <c r="H163" s="57" t="s">
        <v>441</v>
      </c>
    </row>
    <row r="164" spans="1:8" x14ac:dyDescent="0.3">
      <c r="A164" s="58" t="s">
        <v>212</v>
      </c>
      <c r="B164" s="9">
        <v>8</v>
      </c>
      <c r="C164" s="9">
        <v>17</v>
      </c>
      <c r="D164" s="9">
        <v>0</v>
      </c>
      <c r="E164" s="9">
        <v>0</v>
      </c>
      <c r="F164" s="16">
        <f t="shared" si="6"/>
        <v>47.058823529411761</v>
      </c>
      <c r="G164" s="9" t="s">
        <v>133</v>
      </c>
      <c r="H164" s="57" t="s">
        <v>441</v>
      </c>
    </row>
    <row r="165" spans="1:8" x14ac:dyDescent="0.3">
      <c r="A165" s="42" t="s">
        <v>124</v>
      </c>
      <c r="B165" s="9">
        <v>8</v>
      </c>
      <c r="C165" s="9">
        <v>10</v>
      </c>
      <c r="D165" s="9">
        <v>0</v>
      </c>
      <c r="E165" s="9">
        <v>0</v>
      </c>
      <c r="F165" s="16">
        <f t="shared" si="6"/>
        <v>80</v>
      </c>
      <c r="G165" s="9" t="s">
        <v>123</v>
      </c>
      <c r="H165" s="57" t="s">
        <v>441</v>
      </c>
    </row>
    <row r="166" spans="1:8" x14ac:dyDescent="0.3">
      <c r="A166" s="58" t="s">
        <v>243</v>
      </c>
      <c r="B166" s="9">
        <v>7</v>
      </c>
      <c r="C166" s="9">
        <v>2</v>
      </c>
      <c r="D166" s="9">
        <v>0</v>
      </c>
      <c r="E166" s="9">
        <v>1</v>
      </c>
      <c r="F166" s="16">
        <f>7/C166*100</f>
        <v>350</v>
      </c>
      <c r="G166" s="9" t="s">
        <v>129</v>
      </c>
      <c r="H166" s="57" t="s">
        <v>440</v>
      </c>
    </row>
    <row r="167" spans="1:8" x14ac:dyDescent="0.3">
      <c r="A167" s="58" t="s">
        <v>214</v>
      </c>
      <c r="B167" s="9">
        <v>7</v>
      </c>
      <c r="C167" s="9">
        <v>5</v>
      </c>
      <c r="D167" s="9">
        <v>0</v>
      </c>
      <c r="E167" s="9">
        <v>1</v>
      </c>
      <c r="F167" s="16">
        <f t="shared" ref="F167:F174" si="7">B167/C167*100</f>
        <v>140</v>
      </c>
      <c r="G167" s="9" t="s">
        <v>119</v>
      </c>
      <c r="H167" s="57" t="s">
        <v>441</v>
      </c>
    </row>
    <row r="168" spans="1:8" x14ac:dyDescent="0.3">
      <c r="A168" s="58" t="s">
        <v>195</v>
      </c>
      <c r="B168" s="9">
        <v>7</v>
      </c>
      <c r="C168" s="9">
        <v>12</v>
      </c>
      <c r="D168" s="9">
        <v>0</v>
      </c>
      <c r="E168" s="9">
        <v>0</v>
      </c>
      <c r="F168" s="16">
        <f t="shared" si="7"/>
        <v>58.333333333333336</v>
      </c>
      <c r="G168" s="9" t="s">
        <v>119</v>
      </c>
      <c r="H168" s="57" t="s">
        <v>441</v>
      </c>
    </row>
    <row r="169" spans="1:8" x14ac:dyDescent="0.3">
      <c r="A169" s="58" t="s">
        <v>245</v>
      </c>
      <c r="B169" s="9">
        <v>7</v>
      </c>
      <c r="C169" s="9">
        <v>24</v>
      </c>
      <c r="D169" s="9">
        <v>0</v>
      </c>
      <c r="E169" s="9">
        <v>0</v>
      </c>
      <c r="F169" s="16">
        <f t="shared" si="7"/>
        <v>29.166666666666668</v>
      </c>
      <c r="G169" s="9" t="s">
        <v>123</v>
      </c>
      <c r="H169" s="57" t="s">
        <v>441</v>
      </c>
    </row>
    <row r="170" spans="1:8" x14ac:dyDescent="0.3">
      <c r="A170" s="58" t="s">
        <v>234</v>
      </c>
      <c r="B170" s="9">
        <v>6</v>
      </c>
      <c r="C170" s="9">
        <v>5</v>
      </c>
      <c r="D170" s="9">
        <v>1</v>
      </c>
      <c r="E170" s="9">
        <v>0</v>
      </c>
      <c r="F170" s="16">
        <f t="shared" si="7"/>
        <v>120</v>
      </c>
      <c r="G170" s="9" t="s">
        <v>129</v>
      </c>
      <c r="H170" s="57" t="s">
        <v>441</v>
      </c>
    </row>
    <row r="171" spans="1:8" x14ac:dyDescent="0.3">
      <c r="A171" s="58" t="s">
        <v>211</v>
      </c>
      <c r="B171" s="9">
        <v>6</v>
      </c>
      <c r="C171" s="9">
        <v>8</v>
      </c>
      <c r="D171" s="9">
        <v>0</v>
      </c>
      <c r="E171" s="9">
        <v>0</v>
      </c>
      <c r="F171" s="16">
        <f t="shared" si="7"/>
        <v>75</v>
      </c>
      <c r="G171" s="9" t="s">
        <v>131</v>
      </c>
      <c r="H171" s="57" t="s">
        <v>441</v>
      </c>
    </row>
    <row r="172" spans="1:8" x14ac:dyDescent="0.3">
      <c r="A172" s="58" t="s">
        <v>222</v>
      </c>
      <c r="B172" s="9">
        <v>6</v>
      </c>
      <c r="C172" s="9">
        <v>12</v>
      </c>
      <c r="D172" s="9">
        <v>0</v>
      </c>
      <c r="E172" s="9">
        <v>0</v>
      </c>
      <c r="F172" s="16">
        <f t="shared" si="7"/>
        <v>50</v>
      </c>
      <c r="G172" s="9" t="s">
        <v>119</v>
      </c>
      <c r="H172" s="57" t="s">
        <v>441</v>
      </c>
    </row>
    <row r="173" spans="1:8" x14ac:dyDescent="0.3">
      <c r="A173" s="58" t="s">
        <v>268</v>
      </c>
      <c r="B173" s="9">
        <v>6</v>
      </c>
      <c r="C173" s="9">
        <v>15</v>
      </c>
      <c r="D173" s="9">
        <v>0</v>
      </c>
      <c r="E173" s="9">
        <v>0</v>
      </c>
      <c r="F173" s="16">
        <f t="shared" si="7"/>
        <v>40</v>
      </c>
      <c r="G173" s="9" t="s">
        <v>129</v>
      </c>
      <c r="H173" s="57" t="s">
        <v>441</v>
      </c>
    </row>
    <row r="174" spans="1:8" x14ac:dyDescent="0.3">
      <c r="A174" s="58" t="s">
        <v>255</v>
      </c>
      <c r="B174" s="9">
        <v>6</v>
      </c>
      <c r="C174" s="9">
        <v>19</v>
      </c>
      <c r="D174" s="9">
        <v>0</v>
      </c>
      <c r="E174" s="9">
        <v>0</v>
      </c>
      <c r="F174" s="16">
        <f t="shared" si="7"/>
        <v>31.578947368421051</v>
      </c>
      <c r="G174" s="9" t="s">
        <v>123</v>
      </c>
      <c r="H174" s="57" t="s">
        <v>441</v>
      </c>
    </row>
    <row r="175" spans="1:8" x14ac:dyDescent="0.3">
      <c r="A175" s="58" t="s">
        <v>227</v>
      </c>
      <c r="B175" s="9">
        <v>5</v>
      </c>
      <c r="C175" s="9">
        <v>10</v>
      </c>
      <c r="D175" s="9">
        <v>0</v>
      </c>
      <c r="E175" s="9">
        <v>0</v>
      </c>
      <c r="F175" s="16">
        <f>5/C175*100</f>
        <v>50</v>
      </c>
      <c r="G175" s="9" t="s">
        <v>133</v>
      </c>
      <c r="H175" s="57" t="s">
        <v>440</v>
      </c>
    </row>
    <row r="176" spans="1:8" x14ac:dyDescent="0.3">
      <c r="A176" s="58" t="s">
        <v>241</v>
      </c>
      <c r="B176" s="9">
        <v>5</v>
      </c>
      <c r="C176" s="9">
        <v>4</v>
      </c>
      <c r="D176" s="9">
        <v>1</v>
      </c>
      <c r="E176" s="9">
        <v>0</v>
      </c>
      <c r="F176" s="16">
        <f t="shared" ref="F176:F186" si="8">B176/C176*100</f>
        <v>125</v>
      </c>
      <c r="G176" s="9" t="s">
        <v>121</v>
      </c>
      <c r="H176" s="57" t="s">
        <v>441</v>
      </c>
    </row>
    <row r="177" spans="1:8" x14ac:dyDescent="0.3">
      <c r="A177" s="58" t="s">
        <v>249</v>
      </c>
      <c r="B177" s="9">
        <v>5</v>
      </c>
      <c r="C177" s="9">
        <v>6</v>
      </c>
      <c r="D177" s="9">
        <v>1</v>
      </c>
      <c r="E177" s="9">
        <v>0</v>
      </c>
      <c r="F177" s="16">
        <f t="shared" si="8"/>
        <v>83.333333333333343</v>
      </c>
      <c r="G177" s="9" t="s">
        <v>129</v>
      </c>
      <c r="H177" s="57" t="s">
        <v>441</v>
      </c>
    </row>
    <row r="178" spans="1:8" x14ac:dyDescent="0.3">
      <c r="A178" s="58" t="s">
        <v>199</v>
      </c>
      <c r="B178" s="9">
        <v>5</v>
      </c>
      <c r="C178" s="9">
        <v>7</v>
      </c>
      <c r="D178" s="9">
        <v>0</v>
      </c>
      <c r="E178" s="9">
        <v>0</v>
      </c>
      <c r="F178" s="16">
        <f t="shared" si="8"/>
        <v>71.428571428571431</v>
      </c>
      <c r="G178" s="9" t="s">
        <v>127</v>
      </c>
      <c r="H178" s="57" t="s">
        <v>441</v>
      </c>
    </row>
    <row r="179" spans="1:8" x14ac:dyDescent="0.3">
      <c r="A179" s="58" t="s">
        <v>182</v>
      </c>
      <c r="B179" s="9">
        <v>5</v>
      </c>
      <c r="C179" s="9">
        <v>8</v>
      </c>
      <c r="D179" s="9">
        <v>0</v>
      </c>
      <c r="E179" s="9">
        <v>0</v>
      </c>
      <c r="F179" s="16">
        <f t="shared" si="8"/>
        <v>62.5</v>
      </c>
      <c r="G179" s="9" t="s">
        <v>123</v>
      </c>
      <c r="H179" s="57" t="s">
        <v>441</v>
      </c>
    </row>
    <row r="180" spans="1:8" x14ac:dyDescent="0.3">
      <c r="A180" s="58" t="s">
        <v>210</v>
      </c>
      <c r="B180" s="9">
        <v>5</v>
      </c>
      <c r="C180" s="9">
        <v>10</v>
      </c>
      <c r="D180" s="9">
        <v>1</v>
      </c>
      <c r="E180" s="9">
        <v>0</v>
      </c>
      <c r="F180" s="16">
        <f t="shared" si="8"/>
        <v>50</v>
      </c>
      <c r="G180" s="9" t="s">
        <v>119</v>
      </c>
      <c r="H180" s="57" t="s">
        <v>441</v>
      </c>
    </row>
    <row r="181" spans="1:8" x14ac:dyDescent="0.3">
      <c r="A181" s="58" t="s">
        <v>247</v>
      </c>
      <c r="B181" s="9">
        <v>4</v>
      </c>
      <c r="C181" s="9">
        <v>4</v>
      </c>
      <c r="D181" s="9">
        <v>1</v>
      </c>
      <c r="E181" s="9">
        <v>0</v>
      </c>
      <c r="F181" s="16">
        <f t="shared" si="8"/>
        <v>100</v>
      </c>
      <c r="G181" s="9" t="s">
        <v>129</v>
      </c>
      <c r="H181" s="57" t="s">
        <v>441</v>
      </c>
    </row>
    <row r="182" spans="1:8" x14ac:dyDescent="0.3">
      <c r="A182" s="58" t="s">
        <v>238</v>
      </c>
      <c r="B182" s="9">
        <v>4</v>
      </c>
      <c r="C182" s="9">
        <v>5</v>
      </c>
      <c r="D182" s="9">
        <v>0</v>
      </c>
      <c r="E182" s="9">
        <v>0</v>
      </c>
      <c r="F182" s="16">
        <f t="shared" si="8"/>
        <v>80</v>
      </c>
      <c r="G182" s="9" t="s">
        <v>133</v>
      </c>
      <c r="H182" s="57" t="s">
        <v>441</v>
      </c>
    </row>
    <row r="183" spans="1:8" x14ac:dyDescent="0.3">
      <c r="A183" s="58" t="s">
        <v>270</v>
      </c>
      <c r="B183" s="9">
        <v>4</v>
      </c>
      <c r="C183" s="9">
        <v>6</v>
      </c>
      <c r="D183" s="9">
        <v>0</v>
      </c>
      <c r="E183" s="9">
        <v>0</v>
      </c>
      <c r="F183" s="16">
        <f t="shared" si="8"/>
        <v>66.666666666666657</v>
      </c>
      <c r="G183" s="9" t="s">
        <v>119</v>
      </c>
      <c r="H183" s="57" t="s">
        <v>441</v>
      </c>
    </row>
    <row r="184" spans="1:8" x14ac:dyDescent="0.3">
      <c r="A184" s="58" t="s">
        <v>246</v>
      </c>
      <c r="B184" s="9">
        <v>4</v>
      </c>
      <c r="C184" s="9">
        <v>9</v>
      </c>
      <c r="D184" s="9">
        <v>0</v>
      </c>
      <c r="E184" s="9">
        <v>0</v>
      </c>
      <c r="F184" s="16">
        <f t="shared" si="8"/>
        <v>44.444444444444443</v>
      </c>
      <c r="G184" s="9" t="s">
        <v>129</v>
      </c>
      <c r="H184" s="57" t="s">
        <v>441</v>
      </c>
    </row>
    <row r="185" spans="1:8" x14ac:dyDescent="0.3">
      <c r="A185" s="58" t="s">
        <v>226</v>
      </c>
      <c r="B185" s="9">
        <v>4</v>
      </c>
      <c r="C185" s="9">
        <v>12</v>
      </c>
      <c r="D185" s="9">
        <v>0</v>
      </c>
      <c r="E185" s="9">
        <v>0</v>
      </c>
      <c r="F185" s="16">
        <f t="shared" si="8"/>
        <v>33.333333333333329</v>
      </c>
      <c r="G185" s="9" t="s">
        <v>131</v>
      </c>
      <c r="H185" s="57" t="s">
        <v>441</v>
      </c>
    </row>
    <row r="186" spans="1:8" x14ac:dyDescent="0.3">
      <c r="A186" s="58" t="s">
        <v>271</v>
      </c>
      <c r="B186" s="9">
        <v>4</v>
      </c>
      <c r="C186" s="9">
        <v>14</v>
      </c>
      <c r="D186" s="9">
        <v>0</v>
      </c>
      <c r="E186" s="9">
        <v>0</v>
      </c>
      <c r="F186" s="16">
        <f t="shared" si="8"/>
        <v>28.571428571428569</v>
      </c>
      <c r="G186" s="9" t="s">
        <v>123</v>
      </c>
      <c r="H186" s="57" t="s">
        <v>441</v>
      </c>
    </row>
    <row r="187" spans="1:8" x14ac:dyDescent="0.3">
      <c r="A187" s="58" t="s">
        <v>181</v>
      </c>
      <c r="B187" s="9">
        <v>3</v>
      </c>
      <c r="C187" s="9">
        <v>4</v>
      </c>
      <c r="D187" s="9">
        <v>0</v>
      </c>
      <c r="E187" s="9">
        <v>0</v>
      </c>
      <c r="F187" s="16">
        <f>3/C187*100</f>
        <v>75</v>
      </c>
      <c r="G187" s="9" t="s">
        <v>125</v>
      </c>
      <c r="H187" s="57" t="s">
        <v>440</v>
      </c>
    </row>
    <row r="188" spans="1:8" x14ac:dyDescent="0.3">
      <c r="A188" s="58" t="s">
        <v>203</v>
      </c>
      <c r="B188" s="9">
        <v>3</v>
      </c>
      <c r="C188" s="9">
        <v>5</v>
      </c>
      <c r="D188" s="9">
        <v>0</v>
      </c>
      <c r="E188" s="9">
        <v>0</v>
      </c>
      <c r="F188" s="16">
        <f>3/C188*100</f>
        <v>60</v>
      </c>
      <c r="G188" s="9" t="s">
        <v>123</v>
      </c>
      <c r="H188" s="57" t="s">
        <v>440</v>
      </c>
    </row>
    <row r="189" spans="1:8" x14ac:dyDescent="0.3">
      <c r="A189" s="58" t="s">
        <v>197</v>
      </c>
      <c r="B189" s="9">
        <v>3</v>
      </c>
      <c r="C189" s="9">
        <v>6</v>
      </c>
      <c r="D189" s="9">
        <v>0</v>
      </c>
      <c r="E189" s="9">
        <v>0</v>
      </c>
      <c r="F189" s="16">
        <f>B189/C189*100</f>
        <v>50</v>
      </c>
      <c r="G189" s="9" t="s">
        <v>119</v>
      </c>
      <c r="H189" s="57" t="s">
        <v>441</v>
      </c>
    </row>
    <row r="190" spans="1:8" x14ac:dyDescent="0.3">
      <c r="A190" s="58" t="s">
        <v>264</v>
      </c>
      <c r="B190" s="9">
        <v>3</v>
      </c>
      <c r="C190" s="9">
        <v>6</v>
      </c>
      <c r="D190" s="9">
        <v>0</v>
      </c>
      <c r="E190" s="9">
        <v>0</v>
      </c>
      <c r="F190" s="16">
        <f>B190/C190*100</f>
        <v>50</v>
      </c>
      <c r="G190" s="9" t="s">
        <v>131</v>
      </c>
      <c r="H190" s="57" t="s">
        <v>441</v>
      </c>
    </row>
    <row r="191" spans="1:8" x14ac:dyDescent="0.3">
      <c r="A191" s="58" t="s">
        <v>191</v>
      </c>
      <c r="B191" s="9">
        <v>3</v>
      </c>
      <c r="C191" s="9">
        <v>7</v>
      </c>
      <c r="D191" s="9">
        <v>0</v>
      </c>
      <c r="E191" s="9">
        <v>0</v>
      </c>
      <c r="F191" s="16">
        <f>B191/C191*100</f>
        <v>42.857142857142854</v>
      </c>
      <c r="G191" s="9" t="s">
        <v>123</v>
      </c>
      <c r="H191" s="57" t="s">
        <v>441</v>
      </c>
    </row>
    <row r="192" spans="1:8" x14ac:dyDescent="0.3">
      <c r="A192" s="58" t="s">
        <v>253</v>
      </c>
      <c r="B192" s="9">
        <v>3</v>
      </c>
      <c r="C192" s="9">
        <v>7</v>
      </c>
      <c r="D192" s="9">
        <v>0</v>
      </c>
      <c r="E192" s="9">
        <v>0</v>
      </c>
      <c r="F192" s="16">
        <f>B192/C192*100</f>
        <v>42.857142857142854</v>
      </c>
      <c r="G192" s="9" t="s">
        <v>123</v>
      </c>
      <c r="H192" s="57" t="s">
        <v>441</v>
      </c>
    </row>
    <row r="193" spans="1:8" x14ac:dyDescent="0.3">
      <c r="A193" s="58" t="s">
        <v>258</v>
      </c>
      <c r="B193" s="9">
        <v>3</v>
      </c>
      <c r="C193" s="9">
        <v>14</v>
      </c>
      <c r="D193" s="9">
        <v>0</v>
      </c>
      <c r="E193" s="9">
        <v>0</v>
      </c>
      <c r="F193" s="16">
        <f>B193/C193*100</f>
        <v>21.428571428571427</v>
      </c>
      <c r="G193" s="9" t="s">
        <v>123</v>
      </c>
      <c r="H193" s="57" t="s">
        <v>441</v>
      </c>
    </row>
    <row r="194" spans="1:8" x14ac:dyDescent="0.3">
      <c r="A194" s="58" t="s">
        <v>187</v>
      </c>
      <c r="B194" s="9">
        <v>2</v>
      </c>
      <c r="C194" s="9">
        <v>1</v>
      </c>
      <c r="D194" s="9">
        <v>0</v>
      </c>
      <c r="E194" s="9">
        <v>0</v>
      </c>
      <c r="F194" s="16">
        <f>2/C194*100</f>
        <v>200</v>
      </c>
      <c r="G194" s="9" t="s">
        <v>131</v>
      </c>
      <c r="H194" s="57" t="s">
        <v>440</v>
      </c>
    </row>
    <row r="195" spans="1:8" x14ac:dyDescent="0.3">
      <c r="A195" s="58" t="s">
        <v>179</v>
      </c>
      <c r="B195" s="9">
        <v>2</v>
      </c>
      <c r="C195" s="9">
        <v>1</v>
      </c>
      <c r="D195" s="9">
        <v>0</v>
      </c>
      <c r="E195" s="9">
        <v>0</v>
      </c>
      <c r="F195" s="16">
        <f>2/C195*100</f>
        <v>200</v>
      </c>
      <c r="G195" s="9" t="s">
        <v>133</v>
      </c>
      <c r="H195" s="57" t="s">
        <v>440</v>
      </c>
    </row>
    <row r="196" spans="1:8" x14ac:dyDescent="0.3">
      <c r="A196" s="58" t="s">
        <v>207</v>
      </c>
      <c r="B196" s="9">
        <v>2</v>
      </c>
      <c r="C196" s="9">
        <v>3</v>
      </c>
      <c r="D196" s="9">
        <v>0</v>
      </c>
      <c r="E196" s="9">
        <v>0</v>
      </c>
      <c r="F196" s="16">
        <f>2/C196*100</f>
        <v>66.666666666666657</v>
      </c>
      <c r="G196" s="9" t="s">
        <v>127</v>
      </c>
      <c r="H196" s="57" t="s">
        <v>440</v>
      </c>
    </row>
    <row r="197" spans="1:8" x14ac:dyDescent="0.3">
      <c r="A197" s="58" t="s">
        <v>178</v>
      </c>
      <c r="B197" s="9">
        <v>2</v>
      </c>
      <c r="C197" s="9">
        <v>3</v>
      </c>
      <c r="D197" s="9">
        <v>0</v>
      </c>
      <c r="E197" s="9">
        <v>0</v>
      </c>
      <c r="F197" s="16">
        <f>B197/C197*100</f>
        <v>66.666666666666657</v>
      </c>
      <c r="G197" s="9" t="s">
        <v>119</v>
      </c>
      <c r="H197" s="57" t="s">
        <v>441</v>
      </c>
    </row>
    <row r="198" spans="1:8" x14ac:dyDescent="0.3">
      <c r="A198" s="58" t="s">
        <v>184</v>
      </c>
      <c r="B198" s="9">
        <v>2</v>
      </c>
      <c r="C198" s="9">
        <v>4</v>
      </c>
      <c r="D198" s="9">
        <v>0</v>
      </c>
      <c r="E198" s="9">
        <v>0</v>
      </c>
      <c r="F198" s="16">
        <f>B198/C198*100</f>
        <v>50</v>
      </c>
      <c r="G198" s="9" t="s">
        <v>119</v>
      </c>
      <c r="H198" s="57" t="s">
        <v>441</v>
      </c>
    </row>
    <row r="199" spans="1:8" x14ac:dyDescent="0.3">
      <c r="A199" s="58" t="s">
        <v>272</v>
      </c>
      <c r="B199" s="9">
        <v>2</v>
      </c>
      <c r="C199" s="9">
        <v>5</v>
      </c>
      <c r="D199" s="9">
        <v>0</v>
      </c>
      <c r="E199" s="9">
        <v>0</v>
      </c>
      <c r="F199" s="16">
        <f>B199/C199*100</f>
        <v>40</v>
      </c>
      <c r="G199" s="9" t="s">
        <v>123</v>
      </c>
      <c r="H199" s="57" t="s">
        <v>441</v>
      </c>
    </row>
    <row r="200" spans="1:8" x14ac:dyDescent="0.3">
      <c r="A200" s="58" t="s">
        <v>242</v>
      </c>
      <c r="B200" s="9">
        <v>2</v>
      </c>
      <c r="C200" s="9">
        <v>7</v>
      </c>
      <c r="D200" s="9">
        <v>0</v>
      </c>
      <c r="E200" s="9">
        <v>0</v>
      </c>
      <c r="F200" s="16">
        <f>B200/C200*100</f>
        <v>28.571428571428569</v>
      </c>
      <c r="G200" s="9" t="s">
        <v>123</v>
      </c>
      <c r="H200" s="57" t="s">
        <v>441</v>
      </c>
    </row>
    <row r="201" spans="1:8" x14ac:dyDescent="0.3">
      <c r="A201" s="58" t="s">
        <v>199</v>
      </c>
      <c r="B201" s="9">
        <v>2</v>
      </c>
      <c r="C201" s="9">
        <v>9</v>
      </c>
      <c r="D201" s="9">
        <v>0</v>
      </c>
      <c r="E201" s="9">
        <v>0</v>
      </c>
      <c r="F201" s="16">
        <f>B201/C201*100</f>
        <v>22.222222222222221</v>
      </c>
      <c r="G201" s="9" t="s">
        <v>133</v>
      </c>
      <c r="H201" s="57" t="s">
        <v>441</v>
      </c>
    </row>
    <row r="202" spans="1:8" x14ac:dyDescent="0.3">
      <c r="A202" s="58" t="s">
        <v>199</v>
      </c>
      <c r="B202" s="9">
        <v>1</v>
      </c>
      <c r="C202" s="9">
        <v>1</v>
      </c>
      <c r="D202" s="9">
        <v>0</v>
      </c>
      <c r="E202" s="9">
        <v>0</v>
      </c>
      <c r="F202" s="16">
        <f t="shared" ref="F202:F207" si="9">1/C202*100</f>
        <v>100</v>
      </c>
      <c r="G202" s="9" t="s">
        <v>131</v>
      </c>
      <c r="H202" s="57" t="s">
        <v>440</v>
      </c>
    </row>
    <row r="203" spans="1:8" x14ac:dyDescent="0.3">
      <c r="A203" s="58" t="s">
        <v>213</v>
      </c>
      <c r="B203" s="9">
        <v>1</v>
      </c>
      <c r="C203" s="9">
        <v>1</v>
      </c>
      <c r="D203" s="9">
        <v>0</v>
      </c>
      <c r="E203" s="9">
        <v>0</v>
      </c>
      <c r="F203" s="16">
        <f t="shared" si="9"/>
        <v>100</v>
      </c>
      <c r="G203" s="9" t="s">
        <v>129</v>
      </c>
      <c r="H203" s="57" t="s">
        <v>440</v>
      </c>
    </row>
    <row r="204" spans="1:8" x14ac:dyDescent="0.3">
      <c r="A204" s="58" t="s">
        <v>183</v>
      </c>
      <c r="B204" s="9">
        <v>1</v>
      </c>
      <c r="C204" s="9">
        <v>1</v>
      </c>
      <c r="D204" s="9">
        <v>0</v>
      </c>
      <c r="E204" s="9">
        <v>0</v>
      </c>
      <c r="F204" s="16">
        <f t="shared" si="9"/>
        <v>100</v>
      </c>
      <c r="G204" s="9" t="s">
        <v>123</v>
      </c>
      <c r="H204" s="57" t="s">
        <v>440</v>
      </c>
    </row>
    <row r="205" spans="1:8" x14ac:dyDescent="0.3">
      <c r="A205" s="58" t="s">
        <v>228</v>
      </c>
      <c r="B205" s="9">
        <v>1</v>
      </c>
      <c r="C205" s="9">
        <v>1</v>
      </c>
      <c r="D205" s="9">
        <v>0</v>
      </c>
      <c r="E205" s="9">
        <v>0</v>
      </c>
      <c r="F205" s="16">
        <f t="shared" si="9"/>
        <v>100</v>
      </c>
      <c r="G205" s="9" t="s">
        <v>119</v>
      </c>
      <c r="H205" s="57" t="s">
        <v>440</v>
      </c>
    </row>
    <row r="206" spans="1:8" x14ac:dyDescent="0.3">
      <c r="A206" s="58" t="s">
        <v>192</v>
      </c>
      <c r="B206" s="9">
        <v>1</v>
      </c>
      <c r="C206" s="9">
        <v>2</v>
      </c>
      <c r="D206" s="9">
        <v>0</v>
      </c>
      <c r="E206" s="9">
        <v>0</v>
      </c>
      <c r="F206" s="16">
        <f t="shared" si="9"/>
        <v>50</v>
      </c>
      <c r="G206" s="9" t="s">
        <v>123</v>
      </c>
      <c r="H206" s="57" t="s">
        <v>440</v>
      </c>
    </row>
    <row r="207" spans="1:8" x14ac:dyDescent="0.3">
      <c r="A207" s="58" t="s">
        <v>226</v>
      </c>
      <c r="B207" s="9">
        <v>1</v>
      </c>
      <c r="C207" s="9">
        <v>3</v>
      </c>
      <c r="D207" s="9">
        <v>0</v>
      </c>
      <c r="E207" s="9">
        <v>0</v>
      </c>
      <c r="F207" s="16">
        <f t="shared" si="9"/>
        <v>33.333333333333329</v>
      </c>
      <c r="G207" s="9" t="s">
        <v>129</v>
      </c>
      <c r="H207" s="57" t="s">
        <v>440</v>
      </c>
    </row>
    <row r="208" spans="1:8" x14ac:dyDescent="0.3">
      <c r="A208" s="58" t="s">
        <v>212</v>
      </c>
      <c r="B208" s="9">
        <v>1</v>
      </c>
      <c r="C208" s="9">
        <v>1</v>
      </c>
      <c r="D208" s="9">
        <v>0</v>
      </c>
      <c r="E208" s="9">
        <v>0</v>
      </c>
      <c r="F208" s="16">
        <f t="shared" ref="F208:F213" si="10">B208/C208*100</f>
        <v>100</v>
      </c>
      <c r="G208" s="9" t="s">
        <v>131</v>
      </c>
      <c r="H208" s="57" t="s">
        <v>441</v>
      </c>
    </row>
    <row r="209" spans="1:8" x14ac:dyDescent="0.3">
      <c r="A209" s="58" t="s">
        <v>241</v>
      </c>
      <c r="B209" s="9">
        <v>1</v>
      </c>
      <c r="C209" s="9">
        <v>2</v>
      </c>
      <c r="D209" s="9">
        <v>0</v>
      </c>
      <c r="E209" s="9">
        <v>0</v>
      </c>
      <c r="F209" s="16">
        <f t="shared" si="10"/>
        <v>50</v>
      </c>
      <c r="G209" s="9" t="s">
        <v>125</v>
      </c>
      <c r="H209" s="57" t="s">
        <v>441</v>
      </c>
    </row>
    <row r="210" spans="1:8" x14ac:dyDescent="0.3">
      <c r="A210" s="58" t="s">
        <v>180</v>
      </c>
      <c r="B210" s="9">
        <v>1</v>
      </c>
      <c r="C210" s="9">
        <v>2</v>
      </c>
      <c r="D210" s="9">
        <v>0</v>
      </c>
      <c r="E210" s="9">
        <v>0</v>
      </c>
      <c r="F210" s="16">
        <f t="shared" si="10"/>
        <v>50</v>
      </c>
      <c r="G210" s="9" t="s">
        <v>119</v>
      </c>
      <c r="H210" s="57" t="s">
        <v>441</v>
      </c>
    </row>
    <row r="211" spans="1:8" x14ac:dyDescent="0.3">
      <c r="A211" s="58" t="s">
        <v>186</v>
      </c>
      <c r="B211" s="9">
        <v>1</v>
      </c>
      <c r="C211" s="9">
        <v>4</v>
      </c>
      <c r="D211" s="9">
        <v>0</v>
      </c>
      <c r="E211" s="9">
        <v>0</v>
      </c>
      <c r="F211" s="16">
        <f t="shared" si="10"/>
        <v>25</v>
      </c>
      <c r="G211" s="9" t="s">
        <v>123</v>
      </c>
      <c r="H211" s="57" t="s">
        <v>441</v>
      </c>
    </row>
    <row r="212" spans="1:8" x14ac:dyDescent="0.3">
      <c r="A212" s="58" t="s">
        <v>270</v>
      </c>
      <c r="B212" s="9">
        <v>1</v>
      </c>
      <c r="C212" s="9">
        <v>5</v>
      </c>
      <c r="D212" s="9">
        <v>0</v>
      </c>
      <c r="E212" s="9">
        <v>0</v>
      </c>
      <c r="F212" s="16">
        <f t="shared" si="10"/>
        <v>20</v>
      </c>
      <c r="G212" s="9" t="s">
        <v>123</v>
      </c>
      <c r="H212" s="57" t="s">
        <v>441</v>
      </c>
    </row>
    <row r="213" spans="1:8" x14ac:dyDescent="0.3">
      <c r="A213" s="40" t="s">
        <v>10</v>
      </c>
      <c r="B213" s="46">
        <v>1</v>
      </c>
      <c r="C213" s="46">
        <v>2</v>
      </c>
      <c r="D213" s="46">
        <v>0</v>
      </c>
      <c r="E213" s="46">
        <v>0</v>
      </c>
      <c r="F213" s="56">
        <f t="shared" si="10"/>
        <v>50</v>
      </c>
      <c r="G213" s="46" t="s">
        <v>119</v>
      </c>
      <c r="H213" s="48" t="s">
        <v>441</v>
      </c>
    </row>
    <row r="214" spans="1:8" x14ac:dyDescent="0.3">
      <c r="A214" s="8"/>
    </row>
    <row r="215" spans="1:8" x14ac:dyDescent="0.3">
      <c r="A215" s="8"/>
    </row>
    <row r="216" spans="1:8" x14ac:dyDescent="0.3">
      <c r="A216" s="8"/>
    </row>
    <row r="217" spans="1:8" x14ac:dyDescent="0.3">
      <c r="A217" s="8"/>
    </row>
    <row r="218" spans="1:8" x14ac:dyDescent="0.3">
      <c r="A218" s="8"/>
    </row>
    <row r="219" spans="1:8" x14ac:dyDescent="0.3">
      <c r="A219" s="8"/>
    </row>
    <row r="220" spans="1:8" x14ac:dyDescent="0.3">
      <c r="A220" s="8"/>
    </row>
    <row r="221" spans="1:8" x14ac:dyDescent="0.3">
      <c r="A221" s="8"/>
    </row>
    <row r="222" spans="1:8" x14ac:dyDescent="0.3">
      <c r="A222" s="8"/>
    </row>
    <row r="223" spans="1:8" x14ac:dyDescent="0.3">
      <c r="A223" s="8"/>
    </row>
    <row r="224" spans="1:8" x14ac:dyDescent="0.3">
      <c r="A224" s="8"/>
    </row>
    <row r="225" spans="1:1" x14ac:dyDescent="0.3">
      <c r="A225" s="8"/>
    </row>
    <row r="226" spans="1:1" x14ac:dyDescent="0.3">
      <c r="A226" s="8"/>
    </row>
    <row r="227" spans="1:1" x14ac:dyDescent="0.3">
      <c r="A227" s="8"/>
    </row>
    <row r="228" spans="1:1" x14ac:dyDescent="0.3">
      <c r="A228" s="8"/>
    </row>
    <row r="229" spans="1:1" x14ac:dyDescent="0.3">
      <c r="A229" s="8"/>
    </row>
    <row r="230" spans="1:1" x14ac:dyDescent="0.3">
      <c r="A230" s="8"/>
    </row>
    <row r="231" spans="1:1" x14ac:dyDescent="0.3">
      <c r="A231" s="8"/>
    </row>
    <row r="232" spans="1:1" x14ac:dyDescent="0.3">
      <c r="A232" s="8"/>
    </row>
    <row r="233" spans="1:1" x14ac:dyDescent="0.3">
      <c r="A233" s="8"/>
    </row>
    <row r="234" spans="1:1" x14ac:dyDescent="0.3">
      <c r="A234" s="8"/>
    </row>
    <row r="235" spans="1:1" x14ac:dyDescent="0.3">
      <c r="A235" s="8"/>
    </row>
    <row r="236" spans="1:1" x14ac:dyDescent="0.3">
      <c r="A236" s="8"/>
    </row>
    <row r="237" spans="1:1" x14ac:dyDescent="0.3">
      <c r="A237" s="8"/>
    </row>
    <row r="238" spans="1:1" x14ac:dyDescent="0.3">
      <c r="A238" s="8"/>
    </row>
    <row r="239" spans="1:1" x14ac:dyDescent="0.3">
      <c r="A239" s="8"/>
    </row>
    <row r="240" spans="1:1" x14ac:dyDescent="0.3">
      <c r="A240" s="8"/>
    </row>
    <row r="241" spans="1:1" x14ac:dyDescent="0.3">
      <c r="A241" s="8"/>
    </row>
    <row r="242" spans="1:1" x14ac:dyDescent="0.3">
      <c r="A242" s="8"/>
    </row>
    <row r="243" spans="1:1" x14ac:dyDescent="0.3">
      <c r="A243" s="8"/>
    </row>
    <row r="244" spans="1:1" x14ac:dyDescent="0.3">
      <c r="A244" s="8"/>
    </row>
    <row r="245" spans="1:1" x14ac:dyDescent="0.3">
      <c r="A245" s="8"/>
    </row>
    <row r="246" spans="1:1" x14ac:dyDescent="0.3">
      <c r="A246" s="8"/>
    </row>
    <row r="247" spans="1:1" x14ac:dyDescent="0.3">
      <c r="A247" s="8"/>
    </row>
    <row r="248" spans="1:1" x14ac:dyDescent="0.3">
      <c r="A248" s="8"/>
    </row>
    <row r="249" spans="1:1" x14ac:dyDescent="0.3">
      <c r="A249" s="8"/>
    </row>
    <row r="250" spans="1:1" x14ac:dyDescent="0.3">
      <c r="A250" s="8"/>
    </row>
    <row r="251" spans="1:1" x14ac:dyDescent="0.3">
      <c r="A251" s="8"/>
    </row>
    <row r="252" spans="1:1" x14ac:dyDescent="0.3">
      <c r="A252" s="8"/>
    </row>
    <row r="253" spans="1:1" x14ac:dyDescent="0.3">
      <c r="A253" s="8"/>
    </row>
    <row r="254" spans="1:1" x14ac:dyDescent="0.3">
      <c r="A254" s="8"/>
    </row>
    <row r="255" spans="1:1" x14ac:dyDescent="0.3">
      <c r="A255" s="8"/>
    </row>
    <row r="256" spans="1:1" x14ac:dyDescent="0.3">
      <c r="A256" s="8"/>
    </row>
    <row r="257" spans="1:1" x14ac:dyDescent="0.3">
      <c r="A257" s="8"/>
    </row>
    <row r="258" spans="1:1" x14ac:dyDescent="0.3">
      <c r="A258" s="8"/>
    </row>
    <row r="259" spans="1:1" x14ac:dyDescent="0.3">
      <c r="A259" s="8"/>
    </row>
    <row r="260" spans="1:1" x14ac:dyDescent="0.3">
      <c r="A260" s="8"/>
    </row>
    <row r="261" spans="1:1" x14ac:dyDescent="0.3">
      <c r="A261" s="8"/>
    </row>
    <row r="262" spans="1:1" x14ac:dyDescent="0.3">
      <c r="A262" s="8"/>
    </row>
    <row r="263" spans="1:1" x14ac:dyDescent="0.3">
      <c r="A263" s="8"/>
    </row>
    <row r="264" spans="1:1" x14ac:dyDescent="0.3">
      <c r="A264" s="8"/>
    </row>
    <row r="265" spans="1:1" x14ac:dyDescent="0.3">
      <c r="A265" s="8"/>
    </row>
    <row r="266" spans="1:1" x14ac:dyDescent="0.3">
      <c r="A266" s="8"/>
    </row>
    <row r="267" spans="1:1" x14ac:dyDescent="0.3">
      <c r="A267" s="8"/>
    </row>
    <row r="268" spans="1:1" x14ac:dyDescent="0.3">
      <c r="A268" s="8"/>
    </row>
    <row r="269" spans="1:1" x14ac:dyDescent="0.3">
      <c r="A269" s="8"/>
    </row>
    <row r="270" spans="1:1" x14ac:dyDescent="0.3">
      <c r="A270" s="8"/>
    </row>
    <row r="271" spans="1:1" x14ac:dyDescent="0.3">
      <c r="A271" s="8"/>
    </row>
    <row r="272" spans="1:1" x14ac:dyDescent="0.3">
      <c r="A272" s="8"/>
    </row>
    <row r="273" spans="1:1" x14ac:dyDescent="0.3">
      <c r="A273" s="8"/>
    </row>
    <row r="274" spans="1:1" x14ac:dyDescent="0.3">
      <c r="A274" s="8"/>
    </row>
    <row r="275" spans="1:1" x14ac:dyDescent="0.3">
      <c r="A275" s="8"/>
    </row>
    <row r="276" spans="1:1" x14ac:dyDescent="0.3">
      <c r="A276" s="8"/>
    </row>
    <row r="277" spans="1:1" x14ac:dyDescent="0.3">
      <c r="A277" s="8"/>
    </row>
    <row r="278" spans="1:1" x14ac:dyDescent="0.3">
      <c r="A278" s="8"/>
    </row>
    <row r="279" spans="1:1" x14ac:dyDescent="0.3">
      <c r="A279" s="8"/>
    </row>
    <row r="280" spans="1:1" x14ac:dyDescent="0.3">
      <c r="A280" s="8"/>
    </row>
    <row r="281" spans="1:1" x14ac:dyDescent="0.3">
      <c r="A281" s="8"/>
    </row>
    <row r="282" spans="1:1" x14ac:dyDescent="0.3">
      <c r="A282" s="8"/>
    </row>
    <row r="283" spans="1:1" x14ac:dyDescent="0.3">
      <c r="A283" s="8"/>
    </row>
    <row r="284" spans="1:1" x14ac:dyDescent="0.3">
      <c r="A284" s="8"/>
    </row>
    <row r="285" spans="1:1" x14ac:dyDescent="0.3">
      <c r="A285" s="8"/>
    </row>
    <row r="286" spans="1:1" x14ac:dyDescent="0.3">
      <c r="A286" s="8"/>
    </row>
    <row r="287" spans="1:1" x14ac:dyDescent="0.3">
      <c r="A287" s="8"/>
    </row>
    <row r="288" spans="1:1" x14ac:dyDescent="0.3">
      <c r="A288" s="8"/>
    </row>
    <row r="289" spans="1:1" x14ac:dyDescent="0.3">
      <c r="A289" s="8"/>
    </row>
    <row r="290" spans="1:1" x14ac:dyDescent="0.3">
      <c r="A290" s="8"/>
    </row>
    <row r="291" spans="1:1" x14ac:dyDescent="0.3">
      <c r="A291" s="8"/>
    </row>
    <row r="292" spans="1:1" x14ac:dyDescent="0.3">
      <c r="A292" s="8"/>
    </row>
    <row r="293" spans="1:1" x14ac:dyDescent="0.3">
      <c r="A293" s="8"/>
    </row>
    <row r="294" spans="1:1" x14ac:dyDescent="0.3">
      <c r="A294" s="8"/>
    </row>
    <row r="295" spans="1:1" x14ac:dyDescent="0.3">
      <c r="A295" s="8"/>
    </row>
    <row r="296" spans="1:1" x14ac:dyDescent="0.3">
      <c r="A296" s="8"/>
    </row>
    <row r="297" spans="1:1" x14ac:dyDescent="0.3">
      <c r="A297" s="8"/>
    </row>
    <row r="298" spans="1:1" x14ac:dyDescent="0.3">
      <c r="A298" s="8"/>
    </row>
    <row r="299" spans="1:1" x14ac:dyDescent="0.3">
      <c r="A299" s="8"/>
    </row>
    <row r="300" spans="1:1" x14ac:dyDescent="0.3">
      <c r="A300" s="8"/>
    </row>
    <row r="301" spans="1:1" x14ac:dyDescent="0.3">
      <c r="A301" s="8"/>
    </row>
    <row r="302" spans="1:1" x14ac:dyDescent="0.3">
      <c r="A302" s="8"/>
    </row>
    <row r="303" spans="1:1" x14ac:dyDescent="0.3">
      <c r="A303" s="8"/>
    </row>
    <row r="304" spans="1:1" x14ac:dyDescent="0.3">
      <c r="A304" s="8"/>
    </row>
    <row r="305" spans="1:1" x14ac:dyDescent="0.3">
      <c r="A305" s="8"/>
    </row>
    <row r="306" spans="1:1" x14ac:dyDescent="0.3">
      <c r="A306" s="8"/>
    </row>
    <row r="307" spans="1:1" x14ac:dyDescent="0.3">
      <c r="A307" s="8"/>
    </row>
    <row r="308" spans="1:1" x14ac:dyDescent="0.3">
      <c r="A308" s="8"/>
    </row>
    <row r="309" spans="1:1" x14ac:dyDescent="0.3">
      <c r="A309" s="8"/>
    </row>
    <row r="310" spans="1:1" x14ac:dyDescent="0.3">
      <c r="A310" s="8"/>
    </row>
    <row r="311" spans="1:1" x14ac:dyDescent="0.3">
      <c r="A311" s="8"/>
    </row>
    <row r="312" spans="1:1" x14ac:dyDescent="0.3">
      <c r="A312" s="8"/>
    </row>
    <row r="313" spans="1:1" x14ac:dyDescent="0.3">
      <c r="A313" s="8"/>
    </row>
    <row r="314" spans="1:1" x14ac:dyDescent="0.3">
      <c r="A314" s="8"/>
    </row>
    <row r="315" spans="1:1" x14ac:dyDescent="0.3">
      <c r="A315" s="8"/>
    </row>
    <row r="316" spans="1:1" x14ac:dyDescent="0.3">
      <c r="A316" s="8"/>
    </row>
    <row r="317" spans="1:1" x14ac:dyDescent="0.3">
      <c r="A317" s="8"/>
    </row>
    <row r="318" spans="1:1" x14ac:dyDescent="0.3">
      <c r="A318" s="8"/>
    </row>
    <row r="319" spans="1:1" x14ac:dyDescent="0.3">
      <c r="A319" s="8"/>
    </row>
    <row r="320" spans="1:1" x14ac:dyDescent="0.3">
      <c r="A320" s="8"/>
    </row>
    <row r="321" spans="1:1" x14ac:dyDescent="0.3">
      <c r="A321" s="8"/>
    </row>
    <row r="322" spans="1:1" x14ac:dyDescent="0.3">
      <c r="A322" s="8"/>
    </row>
    <row r="323" spans="1:1" x14ac:dyDescent="0.3">
      <c r="A323" s="8"/>
    </row>
    <row r="324" spans="1:1" x14ac:dyDescent="0.3">
      <c r="A324" s="8"/>
    </row>
    <row r="325" spans="1:1" x14ac:dyDescent="0.3">
      <c r="A325" s="8"/>
    </row>
    <row r="326" spans="1:1" x14ac:dyDescent="0.3">
      <c r="A326" s="8"/>
    </row>
    <row r="327" spans="1:1" x14ac:dyDescent="0.3">
      <c r="A327" s="8"/>
    </row>
    <row r="328" spans="1:1" x14ac:dyDescent="0.3">
      <c r="A328" s="8"/>
    </row>
    <row r="329" spans="1:1" x14ac:dyDescent="0.3">
      <c r="A329" s="8"/>
    </row>
    <row r="330" spans="1:1" x14ac:dyDescent="0.3">
      <c r="A330" s="8"/>
    </row>
    <row r="331" spans="1:1" x14ac:dyDescent="0.3">
      <c r="A331" s="8"/>
    </row>
    <row r="332" spans="1:1" x14ac:dyDescent="0.3">
      <c r="A332" s="8"/>
    </row>
    <row r="333" spans="1:1" x14ac:dyDescent="0.3">
      <c r="A333" s="8"/>
    </row>
    <row r="334" spans="1:1" x14ac:dyDescent="0.3">
      <c r="A334" s="8"/>
    </row>
    <row r="335" spans="1:1" x14ac:dyDescent="0.3">
      <c r="A335" s="8"/>
    </row>
    <row r="336" spans="1:1" x14ac:dyDescent="0.3">
      <c r="A336" s="8"/>
    </row>
    <row r="337" spans="1:1" x14ac:dyDescent="0.3">
      <c r="A337" s="8"/>
    </row>
    <row r="338" spans="1:1" x14ac:dyDescent="0.3">
      <c r="A338" s="8"/>
    </row>
    <row r="339" spans="1:1" x14ac:dyDescent="0.3">
      <c r="A339" s="8"/>
    </row>
    <row r="340" spans="1:1" x14ac:dyDescent="0.3">
      <c r="A340" s="8"/>
    </row>
    <row r="341" spans="1:1" x14ac:dyDescent="0.3">
      <c r="A341" s="8"/>
    </row>
    <row r="342" spans="1:1" x14ac:dyDescent="0.3">
      <c r="A342" s="8"/>
    </row>
    <row r="343" spans="1:1" x14ac:dyDescent="0.3">
      <c r="A343" s="8"/>
    </row>
    <row r="344" spans="1:1" x14ac:dyDescent="0.3">
      <c r="A344" s="8"/>
    </row>
    <row r="345" spans="1:1" x14ac:dyDescent="0.3">
      <c r="A345" s="8"/>
    </row>
    <row r="346" spans="1:1" x14ac:dyDescent="0.3">
      <c r="A346" s="8"/>
    </row>
    <row r="347" spans="1:1" x14ac:dyDescent="0.3">
      <c r="A347" s="8"/>
    </row>
    <row r="348" spans="1:1" x14ac:dyDescent="0.3">
      <c r="A348" s="8"/>
    </row>
    <row r="349" spans="1:1" x14ac:dyDescent="0.3">
      <c r="A349" s="8"/>
    </row>
    <row r="350" spans="1:1" x14ac:dyDescent="0.3">
      <c r="A350" s="8"/>
    </row>
    <row r="351" spans="1:1" x14ac:dyDescent="0.3">
      <c r="A351" s="8"/>
    </row>
    <row r="352" spans="1:1" x14ac:dyDescent="0.3">
      <c r="A352" s="8"/>
    </row>
    <row r="353" spans="1:1" x14ac:dyDescent="0.3">
      <c r="A353" s="8"/>
    </row>
    <row r="354" spans="1:1" x14ac:dyDescent="0.3">
      <c r="A354" s="8"/>
    </row>
    <row r="355" spans="1:1" x14ac:dyDescent="0.3">
      <c r="A355" s="8"/>
    </row>
    <row r="356" spans="1:1" x14ac:dyDescent="0.3">
      <c r="A356" s="8"/>
    </row>
    <row r="357" spans="1:1" x14ac:dyDescent="0.3">
      <c r="A357" s="8"/>
    </row>
    <row r="358" spans="1:1" x14ac:dyDescent="0.3">
      <c r="A358" s="8"/>
    </row>
    <row r="359" spans="1:1" x14ac:dyDescent="0.3">
      <c r="A359" s="8"/>
    </row>
    <row r="360" spans="1:1" x14ac:dyDescent="0.3">
      <c r="A360" s="8"/>
    </row>
    <row r="361" spans="1:1" x14ac:dyDescent="0.3">
      <c r="A361" s="8"/>
    </row>
    <row r="362" spans="1:1" x14ac:dyDescent="0.3">
      <c r="A362" s="8"/>
    </row>
    <row r="363" spans="1:1" x14ac:dyDescent="0.3">
      <c r="A363" s="8"/>
    </row>
    <row r="364" spans="1:1" x14ac:dyDescent="0.3">
      <c r="A364" s="8"/>
    </row>
    <row r="365" spans="1:1" x14ac:dyDescent="0.3">
      <c r="A365" s="8"/>
    </row>
    <row r="366" spans="1:1" x14ac:dyDescent="0.3">
      <c r="A366" s="8"/>
    </row>
    <row r="367" spans="1:1" x14ac:dyDescent="0.3">
      <c r="A367" s="8"/>
    </row>
    <row r="368" spans="1:1" x14ac:dyDescent="0.3">
      <c r="A368" s="8"/>
    </row>
    <row r="369" spans="1:1" x14ac:dyDescent="0.3">
      <c r="A369" s="8"/>
    </row>
    <row r="370" spans="1:1" x14ac:dyDescent="0.3">
      <c r="A370" s="8"/>
    </row>
    <row r="371" spans="1:1" x14ac:dyDescent="0.3">
      <c r="A371" s="8"/>
    </row>
    <row r="372" spans="1:1" x14ac:dyDescent="0.3">
      <c r="A372" s="8"/>
    </row>
    <row r="373" spans="1:1" x14ac:dyDescent="0.3">
      <c r="A373" s="8"/>
    </row>
    <row r="374" spans="1:1" x14ac:dyDescent="0.3">
      <c r="A374" s="8"/>
    </row>
    <row r="375" spans="1:1" x14ac:dyDescent="0.3">
      <c r="A375" s="8"/>
    </row>
    <row r="376" spans="1:1" x14ac:dyDescent="0.3">
      <c r="A376" s="8"/>
    </row>
    <row r="377" spans="1:1" x14ac:dyDescent="0.3">
      <c r="A377" s="8"/>
    </row>
    <row r="378" spans="1:1" x14ac:dyDescent="0.3">
      <c r="A378" s="8"/>
    </row>
    <row r="379" spans="1:1" x14ac:dyDescent="0.3">
      <c r="A379" s="8"/>
    </row>
    <row r="380" spans="1:1" x14ac:dyDescent="0.3">
      <c r="A380" s="8"/>
    </row>
    <row r="381" spans="1:1" x14ac:dyDescent="0.3">
      <c r="A381" s="8"/>
    </row>
    <row r="382" spans="1:1" x14ac:dyDescent="0.3">
      <c r="A382" s="8"/>
    </row>
    <row r="383" spans="1:1" x14ac:dyDescent="0.3">
      <c r="A383" s="8"/>
    </row>
    <row r="384" spans="1:1" x14ac:dyDescent="0.3">
      <c r="A384" s="8"/>
    </row>
    <row r="385" spans="1:1" x14ac:dyDescent="0.3">
      <c r="A385" s="8"/>
    </row>
    <row r="386" spans="1:1" x14ac:dyDescent="0.3">
      <c r="A386" s="8"/>
    </row>
    <row r="387" spans="1:1" x14ac:dyDescent="0.3">
      <c r="A387" s="8"/>
    </row>
    <row r="388" spans="1:1" x14ac:dyDescent="0.3">
      <c r="A388" s="8"/>
    </row>
    <row r="389" spans="1:1" x14ac:dyDescent="0.3">
      <c r="A389" s="8"/>
    </row>
    <row r="390" spans="1:1" x14ac:dyDescent="0.3">
      <c r="A390" s="8"/>
    </row>
    <row r="391" spans="1:1" x14ac:dyDescent="0.3">
      <c r="A391" s="8"/>
    </row>
    <row r="392" spans="1:1" x14ac:dyDescent="0.3">
      <c r="A392" s="8"/>
    </row>
    <row r="393" spans="1:1" x14ac:dyDescent="0.3">
      <c r="A393" s="8"/>
    </row>
    <row r="394" spans="1:1" x14ac:dyDescent="0.3">
      <c r="A394" s="8"/>
    </row>
    <row r="395" spans="1:1" x14ac:dyDescent="0.3">
      <c r="A395" s="8"/>
    </row>
    <row r="396" spans="1:1" x14ac:dyDescent="0.3">
      <c r="A396" s="8"/>
    </row>
    <row r="397" spans="1:1" x14ac:dyDescent="0.3">
      <c r="A397" s="8"/>
    </row>
    <row r="398" spans="1:1" x14ac:dyDescent="0.3">
      <c r="A398" s="8"/>
    </row>
    <row r="399" spans="1:1" x14ac:dyDescent="0.3">
      <c r="A399" s="8"/>
    </row>
    <row r="400" spans="1:1" x14ac:dyDescent="0.3">
      <c r="A400" s="8"/>
    </row>
    <row r="401" spans="1:1" x14ac:dyDescent="0.3">
      <c r="A401" s="8"/>
    </row>
    <row r="402" spans="1:1" x14ac:dyDescent="0.3">
      <c r="A402" s="8"/>
    </row>
    <row r="403" spans="1:1" x14ac:dyDescent="0.3">
      <c r="A403" s="8"/>
    </row>
    <row r="404" spans="1:1" x14ac:dyDescent="0.3">
      <c r="A404" s="8"/>
    </row>
    <row r="405" spans="1:1" x14ac:dyDescent="0.3">
      <c r="A405" s="8"/>
    </row>
    <row r="406" spans="1:1" x14ac:dyDescent="0.3">
      <c r="A406" s="8"/>
    </row>
    <row r="407" spans="1:1" x14ac:dyDescent="0.3">
      <c r="A407" s="8"/>
    </row>
    <row r="408" spans="1:1" x14ac:dyDescent="0.3">
      <c r="A408" s="8"/>
    </row>
    <row r="409" spans="1:1" x14ac:dyDescent="0.3">
      <c r="A409" s="8"/>
    </row>
    <row r="410" spans="1:1" x14ac:dyDescent="0.3">
      <c r="A410" s="8"/>
    </row>
    <row r="411" spans="1:1" x14ac:dyDescent="0.3">
      <c r="A411" s="8"/>
    </row>
    <row r="412" spans="1:1" x14ac:dyDescent="0.3">
      <c r="A412" s="8"/>
    </row>
    <row r="413" spans="1:1" x14ac:dyDescent="0.3">
      <c r="A413" s="8"/>
    </row>
    <row r="414" spans="1:1" x14ac:dyDescent="0.3">
      <c r="A414" s="8"/>
    </row>
    <row r="415" spans="1:1" x14ac:dyDescent="0.3">
      <c r="A415" s="8"/>
    </row>
    <row r="416" spans="1:1" x14ac:dyDescent="0.3">
      <c r="A416" s="8"/>
    </row>
    <row r="417" spans="1:1" x14ac:dyDescent="0.3">
      <c r="A417" s="8"/>
    </row>
    <row r="418" spans="1:1" x14ac:dyDescent="0.3">
      <c r="A418" s="8"/>
    </row>
    <row r="419" spans="1:1" x14ac:dyDescent="0.3">
      <c r="A419" s="8"/>
    </row>
    <row r="420" spans="1:1" x14ac:dyDescent="0.3">
      <c r="A420" s="8"/>
    </row>
    <row r="421" spans="1:1" x14ac:dyDescent="0.3">
      <c r="A421" s="8"/>
    </row>
    <row r="422" spans="1:1" x14ac:dyDescent="0.3">
      <c r="A422" s="8"/>
    </row>
    <row r="423" spans="1:1" x14ac:dyDescent="0.3">
      <c r="A423" s="8"/>
    </row>
    <row r="424" spans="1:1" x14ac:dyDescent="0.3">
      <c r="A424" s="8"/>
    </row>
    <row r="425" spans="1:1" x14ac:dyDescent="0.3">
      <c r="A425" s="8"/>
    </row>
    <row r="426" spans="1:1" x14ac:dyDescent="0.3">
      <c r="A426" s="8"/>
    </row>
    <row r="427" spans="1:1" x14ac:dyDescent="0.3">
      <c r="A427" s="8"/>
    </row>
    <row r="428" spans="1:1" x14ac:dyDescent="0.3">
      <c r="A428" s="8"/>
    </row>
    <row r="429" spans="1:1" x14ac:dyDescent="0.3">
      <c r="A429" s="8"/>
    </row>
    <row r="430" spans="1:1" x14ac:dyDescent="0.3">
      <c r="A430" s="8"/>
    </row>
    <row r="431" spans="1:1" x14ac:dyDescent="0.3">
      <c r="A431" s="8"/>
    </row>
    <row r="432" spans="1:1" x14ac:dyDescent="0.3">
      <c r="A432" s="8"/>
    </row>
    <row r="433" spans="1:1" x14ac:dyDescent="0.3">
      <c r="A433" s="8"/>
    </row>
    <row r="434" spans="1:1" x14ac:dyDescent="0.3">
      <c r="A434" s="8"/>
    </row>
    <row r="435" spans="1:1" x14ac:dyDescent="0.3">
      <c r="A435" s="8"/>
    </row>
    <row r="436" spans="1:1" x14ac:dyDescent="0.3">
      <c r="A436" s="8"/>
    </row>
    <row r="437" spans="1:1" x14ac:dyDescent="0.3">
      <c r="A437" s="8"/>
    </row>
    <row r="438" spans="1:1" x14ac:dyDescent="0.3">
      <c r="A438" s="8"/>
    </row>
    <row r="439" spans="1:1" x14ac:dyDescent="0.3">
      <c r="A439" s="8"/>
    </row>
    <row r="440" spans="1:1" x14ac:dyDescent="0.3">
      <c r="A440" s="8"/>
    </row>
    <row r="441" spans="1:1" x14ac:dyDescent="0.3">
      <c r="A441" s="8"/>
    </row>
    <row r="442" spans="1:1" x14ac:dyDescent="0.3">
      <c r="A442" s="8"/>
    </row>
    <row r="443" spans="1:1" x14ac:dyDescent="0.3">
      <c r="A443" s="8"/>
    </row>
    <row r="444" spans="1:1" x14ac:dyDescent="0.3">
      <c r="A444" s="8"/>
    </row>
    <row r="445" spans="1:1" x14ac:dyDescent="0.3">
      <c r="A445" s="8"/>
    </row>
    <row r="446" spans="1:1" x14ac:dyDescent="0.3">
      <c r="A446" s="8"/>
    </row>
    <row r="447" spans="1:1" x14ac:dyDescent="0.3">
      <c r="A447" s="8"/>
    </row>
    <row r="448" spans="1:1" x14ac:dyDescent="0.3">
      <c r="A448" s="8"/>
    </row>
    <row r="449" spans="1:1" x14ac:dyDescent="0.3">
      <c r="A449" s="8"/>
    </row>
    <row r="450" spans="1:1" x14ac:dyDescent="0.3">
      <c r="A450" s="8"/>
    </row>
    <row r="451" spans="1:1" x14ac:dyDescent="0.3">
      <c r="A451" s="8"/>
    </row>
    <row r="452" spans="1:1" x14ac:dyDescent="0.3">
      <c r="A452" s="8"/>
    </row>
    <row r="453" spans="1:1" x14ac:dyDescent="0.3">
      <c r="A453" s="8"/>
    </row>
    <row r="454" spans="1:1" x14ac:dyDescent="0.3">
      <c r="A454" s="8"/>
    </row>
    <row r="455" spans="1:1" x14ac:dyDescent="0.3">
      <c r="A455" s="8"/>
    </row>
    <row r="456" spans="1:1" x14ac:dyDescent="0.3">
      <c r="A456" s="8"/>
    </row>
    <row r="457" spans="1:1" x14ac:dyDescent="0.3">
      <c r="A457" s="8"/>
    </row>
    <row r="458" spans="1:1" x14ac:dyDescent="0.3">
      <c r="A458" s="8"/>
    </row>
    <row r="459" spans="1:1" x14ac:dyDescent="0.3">
      <c r="A459" s="8"/>
    </row>
    <row r="460" spans="1:1" x14ac:dyDescent="0.3">
      <c r="A460" s="8"/>
    </row>
    <row r="461" spans="1:1" x14ac:dyDescent="0.3">
      <c r="A461" s="8"/>
    </row>
    <row r="462" spans="1:1" x14ac:dyDescent="0.3">
      <c r="A462" s="8"/>
    </row>
    <row r="463" spans="1:1" x14ac:dyDescent="0.3">
      <c r="A463" s="8"/>
    </row>
    <row r="464" spans="1:1" x14ac:dyDescent="0.3">
      <c r="A464" s="8"/>
    </row>
    <row r="465" spans="1:1" x14ac:dyDescent="0.3">
      <c r="A465" s="8"/>
    </row>
    <row r="466" spans="1:1" x14ac:dyDescent="0.3">
      <c r="A466" s="8"/>
    </row>
    <row r="467" spans="1:1" x14ac:dyDescent="0.3">
      <c r="A467" s="8"/>
    </row>
    <row r="468" spans="1:1" x14ac:dyDescent="0.3">
      <c r="A468" s="8"/>
    </row>
    <row r="469" spans="1:1" x14ac:dyDescent="0.3">
      <c r="A469" s="8"/>
    </row>
    <row r="470" spans="1:1" x14ac:dyDescent="0.3">
      <c r="A470" s="8"/>
    </row>
    <row r="471" spans="1:1" x14ac:dyDescent="0.3">
      <c r="A471" s="8"/>
    </row>
    <row r="472" spans="1:1" x14ac:dyDescent="0.3">
      <c r="A472" s="8"/>
    </row>
    <row r="473" spans="1:1" x14ac:dyDescent="0.3">
      <c r="A473" s="8"/>
    </row>
    <row r="474" spans="1:1" x14ac:dyDescent="0.3">
      <c r="A474" s="8"/>
    </row>
    <row r="475" spans="1:1" x14ac:dyDescent="0.3">
      <c r="A475" s="8"/>
    </row>
    <row r="476" spans="1:1" x14ac:dyDescent="0.3">
      <c r="A476" s="8"/>
    </row>
    <row r="477" spans="1:1" x14ac:dyDescent="0.3">
      <c r="A477" s="8"/>
    </row>
    <row r="478" spans="1:1" x14ac:dyDescent="0.3">
      <c r="A478" s="8"/>
    </row>
    <row r="479" spans="1:1" x14ac:dyDescent="0.3">
      <c r="A479" s="8"/>
    </row>
    <row r="480" spans="1:1" x14ac:dyDescent="0.3">
      <c r="A480" s="8"/>
    </row>
    <row r="481" spans="1:1" x14ac:dyDescent="0.3">
      <c r="A481" s="8"/>
    </row>
    <row r="482" spans="1:1" x14ac:dyDescent="0.3">
      <c r="A482" s="8"/>
    </row>
    <row r="483" spans="1:1" x14ac:dyDescent="0.3">
      <c r="A483" s="8"/>
    </row>
    <row r="484" spans="1:1" x14ac:dyDescent="0.3">
      <c r="A484" s="8"/>
    </row>
    <row r="485" spans="1:1" x14ac:dyDescent="0.3">
      <c r="A485" s="8"/>
    </row>
    <row r="486" spans="1:1" x14ac:dyDescent="0.3">
      <c r="A486" s="8"/>
    </row>
    <row r="487" spans="1:1" x14ac:dyDescent="0.3">
      <c r="A487" s="8"/>
    </row>
    <row r="488" spans="1:1" x14ac:dyDescent="0.3">
      <c r="A488" s="8"/>
    </row>
    <row r="489" spans="1:1" x14ac:dyDescent="0.3">
      <c r="A489" s="8"/>
    </row>
    <row r="490" spans="1:1" x14ac:dyDescent="0.3">
      <c r="A490" s="8"/>
    </row>
    <row r="491" spans="1:1" x14ac:dyDescent="0.3">
      <c r="A491" s="8"/>
    </row>
    <row r="492" spans="1:1" x14ac:dyDescent="0.3">
      <c r="A492" s="8"/>
    </row>
    <row r="493" spans="1:1" x14ac:dyDescent="0.3">
      <c r="A493" s="8"/>
    </row>
    <row r="494" spans="1:1" x14ac:dyDescent="0.3">
      <c r="A494" s="8"/>
    </row>
    <row r="495" spans="1:1" x14ac:dyDescent="0.3">
      <c r="A495" s="8"/>
    </row>
    <row r="496" spans="1:1" x14ac:dyDescent="0.3">
      <c r="A496" s="8"/>
    </row>
    <row r="497" spans="1:1" x14ac:dyDescent="0.3">
      <c r="A497" s="8"/>
    </row>
    <row r="498" spans="1:1" x14ac:dyDescent="0.3">
      <c r="A498" s="8"/>
    </row>
    <row r="499" spans="1:1" x14ac:dyDescent="0.3">
      <c r="A499" s="8"/>
    </row>
    <row r="500" spans="1:1" x14ac:dyDescent="0.3">
      <c r="A500" s="8"/>
    </row>
    <row r="501" spans="1:1" x14ac:dyDescent="0.3">
      <c r="A501" s="8"/>
    </row>
    <row r="502" spans="1:1" x14ac:dyDescent="0.3">
      <c r="A502" s="8"/>
    </row>
    <row r="503" spans="1:1" x14ac:dyDescent="0.3">
      <c r="A503" s="8"/>
    </row>
    <row r="504" spans="1:1" x14ac:dyDescent="0.3">
      <c r="A504" s="8"/>
    </row>
    <row r="505" spans="1:1" x14ac:dyDescent="0.3">
      <c r="A505" s="8"/>
    </row>
    <row r="506" spans="1:1" x14ac:dyDescent="0.3">
      <c r="A506" s="8"/>
    </row>
    <row r="507" spans="1:1" x14ac:dyDescent="0.3">
      <c r="A507" s="8"/>
    </row>
    <row r="508" spans="1:1" x14ac:dyDescent="0.3">
      <c r="A508" s="8"/>
    </row>
    <row r="509" spans="1:1" x14ac:dyDescent="0.3">
      <c r="A509" s="8"/>
    </row>
    <row r="510" spans="1:1" x14ac:dyDescent="0.3">
      <c r="A510" s="8"/>
    </row>
    <row r="511" spans="1:1" x14ac:dyDescent="0.3">
      <c r="A511" s="8"/>
    </row>
    <row r="512" spans="1:1" x14ac:dyDescent="0.3">
      <c r="A512" s="8"/>
    </row>
    <row r="513" spans="1:1" x14ac:dyDescent="0.3">
      <c r="A513" s="8"/>
    </row>
    <row r="514" spans="1:1" x14ac:dyDescent="0.3">
      <c r="A514" s="8"/>
    </row>
    <row r="515" spans="1:1" x14ac:dyDescent="0.3">
      <c r="A515" s="8"/>
    </row>
    <row r="516" spans="1:1" x14ac:dyDescent="0.3">
      <c r="A516" s="8"/>
    </row>
    <row r="517" spans="1:1" x14ac:dyDescent="0.3">
      <c r="A517" s="8"/>
    </row>
    <row r="518" spans="1:1" x14ac:dyDescent="0.3">
      <c r="A518" s="8"/>
    </row>
    <row r="519" spans="1:1" x14ac:dyDescent="0.3">
      <c r="A519" s="8"/>
    </row>
    <row r="520" spans="1:1" x14ac:dyDescent="0.3">
      <c r="A520" s="8"/>
    </row>
    <row r="521" spans="1:1" x14ac:dyDescent="0.3">
      <c r="A521" s="8"/>
    </row>
    <row r="522" spans="1:1" x14ac:dyDescent="0.3">
      <c r="A522" s="8"/>
    </row>
    <row r="523" spans="1:1" x14ac:dyDescent="0.3">
      <c r="A523" s="8"/>
    </row>
    <row r="524" spans="1:1" x14ac:dyDescent="0.3">
      <c r="A524" s="8"/>
    </row>
    <row r="525" spans="1:1" x14ac:dyDescent="0.3">
      <c r="A525" s="8"/>
    </row>
    <row r="526" spans="1:1" x14ac:dyDescent="0.3">
      <c r="A526" s="8"/>
    </row>
    <row r="527" spans="1:1" x14ac:dyDescent="0.3">
      <c r="A527" s="8"/>
    </row>
    <row r="528" spans="1:1" x14ac:dyDescent="0.3">
      <c r="A528" s="8"/>
    </row>
    <row r="529" spans="1:1" x14ac:dyDescent="0.3">
      <c r="A529" s="8"/>
    </row>
    <row r="530" spans="1:1" x14ac:dyDescent="0.3">
      <c r="A530" s="8"/>
    </row>
    <row r="531" spans="1:1" x14ac:dyDescent="0.3">
      <c r="A531" s="8"/>
    </row>
    <row r="532" spans="1:1" x14ac:dyDescent="0.3">
      <c r="A532" s="8"/>
    </row>
    <row r="533" spans="1:1" x14ac:dyDescent="0.3">
      <c r="A533" s="8"/>
    </row>
    <row r="534" spans="1:1" x14ac:dyDescent="0.3">
      <c r="A534" s="8"/>
    </row>
    <row r="535" spans="1:1" x14ac:dyDescent="0.3">
      <c r="A535" s="8"/>
    </row>
    <row r="536" spans="1:1" x14ac:dyDescent="0.3">
      <c r="A536" s="8"/>
    </row>
    <row r="537" spans="1:1" x14ac:dyDescent="0.3">
      <c r="A537" s="8"/>
    </row>
    <row r="538" spans="1:1" x14ac:dyDescent="0.3">
      <c r="A538" s="8"/>
    </row>
    <row r="539" spans="1:1" x14ac:dyDescent="0.3">
      <c r="A539" s="8"/>
    </row>
    <row r="540" spans="1:1" x14ac:dyDescent="0.3">
      <c r="A540" s="8"/>
    </row>
    <row r="541" spans="1:1" x14ac:dyDescent="0.3">
      <c r="A541" s="8"/>
    </row>
    <row r="542" spans="1:1" x14ac:dyDescent="0.3">
      <c r="A542" s="8"/>
    </row>
    <row r="543" spans="1:1" x14ac:dyDescent="0.3">
      <c r="A543" s="8"/>
    </row>
    <row r="544" spans="1:1" x14ac:dyDescent="0.3">
      <c r="A544" s="8"/>
    </row>
    <row r="545" spans="1:1" x14ac:dyDescent="0.3">
      <c r="A545" s="8"/>
    </row>
    <row r="546" spans="1:1" x14ac:dyDescent="0.3">
      <c r="A546" s="8"/>
    </row>
    <row r="547" spans="1:1" x14ac:dyDescent="0.3">
      <c r="A547" s="8"/>
    </row>
    <row r="548" spans="1:1" x14ac:dyDescent="0.3">
      <c r="A548" s="8"/>
    </row>
    <row r="549" spans="1:1" x14ac:dyDescent="0.3">
      <c r="A549" s="8"/>
    </row>
    <row r="550" spans="1:1" x14ac:dyDescent="0.3">
      <c r="A550" s="8"/>
    </row>
    <row r="551" spans="1:1" x14ac:dyDescent="0.3">
      <c r="A551" s="8"/>
    </row>
    <row r="552" spans="1:1" x14ac:dyDescent="0.3">
      <c r="A552" s="8"/>
    </row>
    <row r="553" spans="1:1" x14ac:dyDescent="0.3">
      <c r="A553" s="8"/>
    </row>
    <row r="554" spans="1:1" x14ac:dyDescent="0.3">
      <c r="A554" s="8"/>
    </row>
    <row r="555" spans="1:1" x14ac:dyDescent="0.3">
      <c r="A555" s="8"/>
    </row>
    <row r="556" spans="1:1" x14ac:dyDescent="0.3">
      <c r="A556" s="8"/>
    </row>
    <row r="557" spans="1:1" x14ac:dyDescent="0.3">
      <c r="A557" s="8"/>
    </row>
    <row r="558" spans="1:1" x14ac:dyDescent="0.3">
      <c r="A558" s="8"/>
    </row>
    <row r="559" spans="1:1" x14ac:dyDescent="0.3">
      <c r="A559" s="8"/>
    </row>
    <row r="560" spans="1:1" x14ac:dyDescent="0.3">
      <c r="A560" s="8"/>
    </row>
    <row r="561" spans="1:1" x14ac:dyDescent="0.3">
      <c r="A561" s="8"/>
    </row>
    <row r="562" spans="1:1" x14ac:dyDescent="0.3">
      <c r="A562" s="8"/>
    </row>
    <row r="563" spans="1:1" x14ac:dyDescent="0.3">
      <c r="A563" s="8"/>
    </row>
    <row r="564" spans="1:1" x14ac:dyDescent="0.3">
      <c r="A564" s="8"/>
    </row>
    <row r="565" spans="1:1" x14ac:dyDescent="0.3">
      <c r="A565" s="8"/>
    </row>
    <row r="566" spans="1:1" x14ac:dyDescent="0.3">
      <c r="A566" s="8"/>
    </row>
    <row r="567" spans="1:1" x14ac:dyDescent="0.3">
      <c r="A567" s="8"/>
    </row>
    <row r="568" spans="1:1" x14ac:dyDescent="0.3">
      <c r="A568" s="8"/>
    </row>
    <row r="569" spans="1:1" x14ac:dyDescent="0.3">
      <c r="A569" s="8"/>
    </row>
    <row r="570" spans="1:1" x14ac:dyDescent="0.3">
      <c r="A570" s="8"/>
    </row>
    <row r="571" spans="1:1" x14ac:dyDescent="0.3">
      <c r="A571" s="8"/>
    </row>
    <row r="572" spans="1:1" x14ac:dyDescent="0.3">
      <c r="A572" s="8"/>
    </row>
    <row r="573" spans="1:1" x14ac:dyDescent="0.3">
      <c r="A573" s="8"/>
    </row>
    <row r="574" spans="1:1" x14ac:dyDescent="0.3">
      <c r="A574" s="8"/>
    </row>
    <row r="575" spans="1:1" x14ac:dyDescent="0.3">
      <c r="A575" s="8"/>
    </row>
    <row r="576" spans="1:1" x14ac:dyDescent="0.3">
      <c r="A576" s="8"/>
    </row>
    <row r="577" spans="1:1" x14ac:dyDescent="0.3">
      <c r="A577" s="8"/>
    </row>
    <row r="578" spans="1:1" x14ac:dyDescent="0.3">
      <c r="A578" s="8"/>
    </row>
    <row r="579" spans="1:1" x14ac:dyDescent="0.3">
      <c r="A579" s="8"/>
    </row>
    <row r="580" spans="1:1" x14ac:dyDescent="0.3">
      <c r="A580" s="8"/>
    </row>
    <row r="581" spans="1:1" x14ac:dyDescent="0.3">
      <c r="A581" s="8"/>
    </row>
    <row r="582" spans="1:1" x14ac:dyDescent="0.3">
      <c r="A582" s="8"/>
    </row>
    <row r="583" spans="1:1" x14ac:dyDescent="0.3">
      <c r="A583" s="8"/>
    </row>
    <row r="584" spans="1:1" x14ac:dyDescent="0.3">
      <c r="A584" s="8"/>
    </row>
    <row r="585" spans="1:1" x14ac:dyDescent="0.3">
      <c r="A585" s="8"/>
    </row>
    <row r="586" spans="1:1" x14ac:dyDescent="0.3">
      <c r="A586" s="8"/>
    </row>
    <row r="587" spans="1:1" x14ac:dyDescent="0.3">
      <c r="A587" s="8"/>
    </row>
    <row r="588" spans="1:1" x14ac:dyDescent="0.3">
      <c r="A588" s="8"/>
    </row>
    <row r="589" spans="1:1" x14ac:dyDescent="0.3">
      <c r="A589" s="8"/>
    </row>
    <row r="590" spans="1:1" x14ac:dyDescent="0.3">
      <c r="A590" s="8"/>
    </row>
    <row r="591" spans="1:1" x14ac:dyDescent="0.3">
      <c r="A591" s="8"/>
    </row>
    <row r="592" spans="1:1" x14ac:dyDescent="0.3">
      <c r="A592" s="8"/>
    </row>
    <row r="593" spans="1:1" x14ac:dyDescent="0.3">
      <c r="A593" s="8"/>
    </row>
    <row r="594" spans="1:1" x14ac:dyDescent="0.3">
      <c r="A594" s="8"/>
    </row>
    <row r="595" spans="1:1" x14ac:dyDescent="0.3">
      <c r="A595" s="8"/>
    </row>
    <row r="596" spans="1:1" x14ac:dyDescent="0.3">
      <c r="A596" s="8"/>
    </row>
    <row r="597" spans="1:1" x14ac:dyDescent="0.3">
      <c r="A597" s="8"/>
    </row>
    <row r="598" spans="1:1" x14ac:dyDescent="0.3">
      <c r="A598" s="8"/>
    </row>
    <row r="599" spans="1:1" x14ac:dyDescent="0.3">
      <c r="A599" s="8"/>
    </row>
    <row r="600" spans="1:1" x14ac:dyDescent="0.3">
      <c r="A600" s="8"/>
    </row>
    <row r="601" spans="1:1" x14ac:dyDescent="0.3">
      <c r="A601" s="8"/>
    </row>
    <row r="602" spans="1:1" x14ac:dyDescent="0.3">
      <c r="A602" s="8"/>
    </row>
    <row r="603" spans="1:1" x14ac:dyDescent="0.3">
      <c r="A603" s="8"/>
    </row>
    <row r="604" spans="1:1" x14ac:dyDescent="0.3">
      <c r="A604" s="8"/>
    </row>
    <row r="605" spans="1:1" x14ac:dyDescent="0.3">
      <c r="A605" s="8"/>
    </row>
    <row r="606" spans="1:1" x14ac:dyDescent="0.3">
      <c r="A606" s="8"/>
    </row>
    <row r="607" spans="1:1" x14ac:dyDescent="0.3">
      <c r="A607" s="8"/>
    </row>
    <row r="608" spans="1:1" x14ac:dyDescent="0.3">
      <c r="A608" s="8"/>
    </row>
    <row r="609" spans="1:1" x14ac:dyDescent="0.3">
      <c r="A609" s="8"/>
    </row>
    <row r="610" spans="1:1" x14ac:dyDescent="0.3">
      <c r="A610" s="8"/>
    </row>
    <row r="611" spans="1:1" x14ac:dyDescent="0.3">
      <c r="A611" s="8"/>
    </row>
    <row r="612" spans="1:1" x14ac:dyDescent="0.3">
      <c r="A612" s="8"/>
    </row>
    <row r="613" spans="1:1" x14ac:dyDescent="0.3">
      <c r="A613" s="8"/>
    </row>
    <row r="614" spans="1:1" x14ac:dyDescent="0.3">
      <c r="A614" s="8"/>
    </row>
    <row r="615" spans="1:1" x14ac:dyDescent="0.3">
      <c r="A615" s="8"/>
    </row>
    <row r="616" spans="1:1" x14ac:dyDescent="0.3">
      <c r="A616" s="8"/>
    </row>
    <row r="617" spans="1:1" x14ac:dyDescent="0.3">
      <c r="A617" s="8"/>
    </row>
    <row r="618" spans="1:1" x14ac:dyDescent="0.3">
      <c r="A618" s="8"/>
    </row>
    <row r="619" spans="1:1" x14ac:dyDescent="0.3">
      <c r="A619" s="8"/>
    </row>
    <row r="620" spans="1:1" x14ac:dyDescent="0.3">
      <c r="A620" s="8"/>
    </row>
    <row r="621" spans="1:1" x14ac:dyDescent="0.3">
      <c r="A621" s="8"/>
    </row>
    <row r="622" spans="1:1" x14ac:dyDescent="0.3">
      <c r="A622" s="8"/>
    </row>
    <row r="623" spans="1:1" x14ac:dyDescent="0.3">
      <c r="A623" s="8"/>
    </row>
    <row r="624" spans="1:1" x14ac:dyDescent="0.3">
      <c r="A624" s="8"/>
    </row>
    <row r="625" spans="1:1" x14ac:dyDescent="0.3">
      <c r="A625" s="8"/>
    </row>
    <row r="626" spans="1:1" x14ac:dyDescent="0.3">
      <c r="A626" s="8"/>
    </row>
    <row r="627" spans="1:1" x14ac:dyDescent="0.3">
      <c r="A627" s="8"/>
    </row>
    <row r="628" spans="1:1" x14ac:dyDescent="0.3">
      <c r="A628" s="8"/>
    </row>
    <row r="629" spans="1:1" x14ac:dyDescent="0.3">
      <c r="A629" s="8"/>
    </row>
    <row r="630" spans="1:1" x14ac:dyDescent="0.3">
      <c r="A630" s="8"/>
    </row>
    <row r="631" spans="1:1" x14ac:dyDescent="0.3">
      <c r="A631" s="8"/>
    </row>
    <row r="632" spans="1:1" x14ac:dyDescent="0.3">
      <c r="A632" s="8"/>
    </row>
    <row r="633" spans="1:1" x14ac:dyDescent="0.3">
      <c r="A633" s="8"/>
    </row>
    <row r="634" spans="1:1" x14ac:dyDescent="0.3">
      <c r="A634" s="8"/>
    </row>
    <row r="635" spans="1:1" x14ac:dyDescent="0.3">
      <c r="A635" s="8"/>
    </row>
    <row r="636" spans="1:1" x14ac:dyDescent="0.3">
      <c r="A636" s="8"/>
    </row>
    <row r="637" spans="1:1" x14ac:dyDescent="0.3">
      <c r="A637" s="8"/>
    </row>
    <row r="638" spans="1:1" x14ac:dyDescent="0.3">
      <c r="A638" s="8"/>
    </row>
    <row r="639" spans="1:1" x14ac:dyDescent="0.3">
      <c r="A639" s="8"/>
    </row>
    <row r="640" spans="1:1" x14ac:dyDescent="0.3">
      <c r="A640" s="8"/>
    </row>
    <row r="641" spans="1:1" x14ac:dyDescent="0.3">
      <c r="A641" s="8"/>
    </row>
    <row r="642" spans="1:1" x14ac:dyDescent="0.3">
      <c r="A642" s="8"/>
    </row>
    <row r="643" spans="1:1" x14ac:dyDescent="0.3">
      <c r="A643" s="8"/>
    </row>
    <row r="644" spans="1:1" x14ac:dyDescent="0.3">
      <c r="A644" s="8"/>
    </row>
    <row r="645" spans="1:1" x14ac:dyDescent="0.3">
      <c r="A645" s="8"/>
    </row>
    <row r="646" spans="1:1" x14ac:dyDescent="0.3">
      <c r="A646" s="8"/>
    </row>
    <row r="647" spans="1:1" x14ac:dyDescent="0.3">
      <c r="A647" s="8"/>
    </row>
    <row r="648" spans="1:1" x14ac:dyDescent="0.3">
      <c r="A648" s="8"/>
    </row>
    <row r="649" spans="1:1" x14ac:dyDescent="0.3">
      <c r="A649" s="8"/>
    </row>
    <row r="650" spans="1:1" x14ac:dyDescent="0.3">
      <c r="A650" s="8"/>
    </row>
    <row r="651" spans="1:1" x14ac:dyDescent="0.3">
      <c r="A651" s="8"/>
    </row>
    <row r="652" spans="1:1" x14ac:dyDescent="0.3">
      <c r="A652" s="8"/>
    </row>
    <row r="653" spans="1:1" x14ac:dyDescent="0.3">
      <c r="A653" s="8"/>
    </row>
    <row r="654" spans="1:1" x14ac:dyDescent="0.3">
      <c r="A654" s="8"/>
    </row>
    <row r="655" spans="1:1" x14ac:dyDescent="0.3">
      <c r="A655" s="8"/>
    </row>
    <row r="656" spans="1:1" x14ac:dyDescent="0.3">
      <c r="A656" s="8"/>
    </row>
    <row r="657" spans="1:1" x14ac:dyDescent="0.3">
      <c r="A657" s="8"/>
    </row>
    <row r="658" spans="1:1" x14ac:dyDescent="0.3">
      <c r="A658" s="8"/>
    </row>
    <row r="659" spans="1:1" x14ac:dyDescent="0.3">
      <c r="A659" s="8"/>
    </row>
    <row r="660" spans="1:1" x14ac:dyDescent="0.3">
      <c r="A660" s="8"/>
    </row>
    <row r="661" spans="1:1" x14ac:dyDescent="0.3">
      <c r="A661" s="8"/>
    </row>
    <row r="662" spans="1:1" x14ac:dyDescent="0.3">
      <c r="A662" s="8"/>
    </row>
    <row r="663" spans="1:1" x14ac:dyDescent="0.3">
      <c r="A663" s="8"/>
    </row>
    <row r="664" spans="1:1" x14ac:dyDescent="0.3">
      <c r="A664" s="8"/>
    </row>
    <row r="665" spans="1:1" x14ac:dyDescent="0.3">
      <c r="A665" s="8"/>
    </row>
    <row r="666" spans="1:1" x14ac:dyDescent="0.3">
      <c r="A666" s="8"/>
    </row>
    <row r="667" spans="1:1" x14ac:dyDescent="0.3">
      <c r="A667" s="8"/>
    </row>
    <row r="668" spans="1:1" x14ac:dyDescent="0.3">
      <c r="A668" s="8"/>
    </row>
    <row r="669" spans="1:1" x14ac:dyDescent="0.3">
      <c r="A669" s="8"/>
    </row>
    <row r="670" spans="1:1" x14ac:dyDescent="0.3">
      <c r="A670" s="8"/>
    </row>
    <row r="671" spans="1:1" x14ac:dyDescent="0.3">
      <c r="A671" s="8"/>
    </row>
    <row r="672" spans="1:1" x14ac:dyDescent="0.3">
      <c r="A672" s="8"/>
    </row>
    <row r="673" spans="1:1" x14ac:dyDescent="0.3">
      <c r="A673" s="8"/>
    </row>
    <row r="674" spans="1:1" x14ac:dyDescent="0.3">
      <c r="A674" s="8"/>
    </row>
    <row r="675" spans="1:1" x14ac:dyDescent="0.3">
      <c r="A675" s="8"/>
    </row>
    <row r="676" spans="1:1" x14ac:dyDescent="0.3">
      <c r="A676" s="8"/>
    </row>
    <row r="677" spans="1:1" x14ac:dyDescent="0.3">
      <c r="A677" s="8"/>
    </row>
    <row r="678" spans="1:1" x14ac:dyDescent="0.3">
      <c r="A678" s="8"/>
    </row>
    <row r="679" spans="1:1" x14ac:dyDescent="0.3">
      <c r="A679" s="8"/>
    </row>
    <row r="680" spans="1:1" x14ac:dyDescent="0.3">
      <c r="A680" s="8"/>
    </row>
    <row r="681" spans="1:1" x14ac:dyDescent="0.3">
      <c r="A681" s="8"/>
    </row>
    <row r="682" spans="1:1" x14ac:dyDescent="0.3">
      <c r="A682" s="8"/>
    </row>
    <row r="683" spans="1:1" x14ac:dyDescent="0.3">
      <c r="A683" s="8"/>
    </row>
    <row r="684" spans="1:1" x14ac:dyDescent="0.3">
      <c r="A684" s="8"/>
    </row>
    <row r="685" spans="1:1" x14ac:dyDescent="0.3">
      <c r="A685" s="8"/>
    </row>
    <row r="686" spans="1:1" x14ac:dyDescent="0.3">
      <c r="A686" s="8"/>
    </row>
    <row r="687" spans="1:1" x14ac:dyDescent="0.3">
      <c r="A687" s="8"/>
    </row>
    <row r="688" spans="1:1" x14ac:dyDescent="0.3">
      <c r="A688" s="8"/>
    </row>
    <row r="689" spans="1:1" x14ac:dyDescent="0.3">
      <c r="A689" s="8"/>
    </row>
    <row r="690" spans="1:1" x14ac:dyDescent="0.3">
      <c r="A690" s="8"/>
    </row>
    <row r="691" spans="1:1" x14ac:dyDescent="0.3">
      <c r="A691" s="8"/>
    </row>
    <row r="692" spans="1:1" x14ac:dyDescent="0.3">
      <c r="A692" s="8"/>
    </row>
    <row r="693" spans="1:1" x14ac:dyDescent="0.3">
      <c r="A693" s="8"/>
    </row>
    <row r="694" spans="1:1" x14ac:dyDescent="0.3">
      <c r="A694" s="8"/>
    </row>
    <row r="695" spans="1:1" x14ac:dyDescent="0.3">
      <c r="A695" s="8"/>
    </row>
    <row r="696" spans="1:1" x14ac:dyDescent="0.3">
      <c r="A696" s="8"/>
    </row>
    <row r="697" spans="1:1" x14ac:dyDescent="0.3">
      <c r="A697" s="8"/>
    </row>
    <row r="698" spans="1:1" x14ac:dyDescent="0.3">
      <c r="A698" s="8"/>
    </row>
    <row r="699" spans="1:1" x14ac:dyDescent="0.3">
      <c r="A699" s="8"/>
    </row>
    <row r="700" spans="1:1" x14ac:dyDescent="0.3">
      <c r="A700" s="8"/>
    </row>
    <row r="701" spans="1:1" x14ac:dyDescent="0.3">
      <c r="A701" s="8"/>
    </row>
    <row r="702" spans="1:1" x14ac:dyDescent="0.3">
      <c r="A702" s="8"/>
    </row>
    <row r="703" spans="1:1" x14ac:dyDescent="0.3">
      <c r="A703" s="8"/>
    </row>
    <row r="704" spans="1:1" x14ac:dyDescent="0.3">
      <c r="A704" s="8"/>
    </row>
    <row r="705" spans="1:1" x14ac:dyDescent="0.3">
      <c r="A705" s="8"/>
    </row>
    <row r="706" spans="1:1" x14ac:dyDescent="0.3">
      <c r="A706" s="8"/>
    </row>
    <row r="707" spans="1:1" x14ac:dyDescent="0.3">
      <c r="A707" s="8"/>
    </row>
    <row r="708" spans="1:1" x14ac:dyDescent="0.3">
      <c r="A708" s="8"/>
    </row>
    <row r="709" spans="1:1" x14ac:dyDescent="0.3">
      <c r="A709" s="8"/>
    </row>
    <row r="710" spans="1:1" x14ac:dyDescent="0.3">
      <c r="A710" s="8"/>
    </row>
    <row r="711" spans="1:1" x14ac:dyDescent="0.3">
      <c r="A711" s="8"/>
    </row>
    <row r="712" spans="1:1" x14ac:dyDescent="0.3">
      <c r="A712" s="8"/>
    </row>
    <row r="713" spans="1:1" x14ac:dyDescent="0.3">
      <c r="A713" s="8"/>
    </row>
    <row r="714" spans="1:1" x14ac:dyDescent="0.3">
      <c r="A714" s="8"/>
    </row>
    <row r="715" spans="1:1" x14ac:dyDescent="0.3">
      <c r="A715" s="8"/>
    </row>
    <row r="716" spans="1:1" x14ac:dyDescent="0.3">
      <c r="A716" s="8"/>
    </row>
    <row r="717" spans="1:1" x14ac:dyDescent="0.3">
      <c r="A717" s="8"/>
    </row>
    <row r="718" spans="1:1" x14ac:dyDescent="0.3">
      <c r="A718" s="8"/>
    </row>
    <row r="719" spans="1:1" x14ac:dyDescent="0.3">
      <c r="A719" s="8"/>
    </row>
    <row r="720" spans="1:1" x14ac:dyDescent="0.3">
      <c r="A720" s="8"/>
    </row>
    <row r="721" spans="1:1" x14ac:dyDescent="0.3">
      <c r="A721" s="8"/>
    </row>
    <row r="722" spans="1:1" x14ac:dyDescent="0.3">
      <c r="A722" s="8"/>
    </row>
    <row r="723" spans="1:1" x14ac:dyDescent="0.3">
      <c r="A723" s="8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64496-7AA8-4391-80B0-D54B5C09679B}">
  <dimension ref="A1:M295"/>
  <sheetViews>
    <sheetView workbookViewId="0">
      <pane ySplit="1" topLeftCell="A2" activePane="bottomLeft" state="frozen"/>
      <selection pane="bottomLeft" activeCell="G8" sqref="G8"/>
    </sheetView>
  </sheetViews>
  <sheetFormatPr defaultRowHeight="14.4" x14ac:dyDescent="0.3"/>
  <cols>
    <col min="1" max="1" width="17.88671875" bestFit="1" customWidth="1"/>
    <col min="2" max="2" width="11" customWidth="1"/>
    <col min="4" max="4" width="10.5546875" customWidth="1"/>
    <col min="6" max="6" width="12.109375" customWidth="1"/>
    <col min="9" max="9" width="17.88671875" bestFit="1" customWidth="1"/>
    <col min="10" max="10" width="12" bestFit="1" customWidth="1"/>
    <col min="12" max="12" width="18.33203125" bestFit="1" customWidth="1"/>
    <col min="13" max="13" width="9.88671875" bestFit="1" customWidth="1"/>
  </cols>
  <sheetData>
    <row r="1" spans="1:13" x14ac:dyDescent="0.3">
      <c r="A1" s="43" t="s">
        <v>167</v>
      </c>
      <c r="B1" s="44" t="s">
        <v>0</v>
      </c>
      <c r="C1" s="44" t="s">
        <v>173</v>
      </c>
      <c r="D1" s="44" t="s">
        <v>174</v>
      </c>
      <c r="E1" s="44" t="s">
        <v>3</v>
      </c>
      <c r="F1" s="45" t="s">
        <v>175</v>
      </c>
    </row>
    <row r="2" spans="1:13" x14ac:dyDescent="0.3">
      <c r="A2" s="59" t="s">
        <v>184</v>
      </c>
      <c r="B2" s="9">
        <v>4</v>
      </c>
      <c r="C2" s="9">
        <v>31.2</v>
      </c>
      <c r="D2" s="9">
        <v>10</v>
      </c>
      <c r="E2" s="9">
        <v>167</v>
      </c>
      <c r="F2" s="60">
        <f t="shared" ref="F2:F49" si="0">E2/C2</f>
        <v>5.3525641025641031</v>
      </c>
    </row>
    <row r="3" spans="1:13" x14ac:dyDescent="0.3">
      <c r="A3" s="59" t="s">
        <v>182</v>
      </c>
      <c r="B3" s="9">
        <v>5</v>
      </c>
      <c r="C3" s="9">
        <v>41</v>
      </c>
      <c r="D3" s="9">
        <v>9</v>
      </c>
      <c r="E3" s="9">
        <v>233</v>
      </c>
      <c r="F3" s="60">
        <f t="shared" si="0"/>
        <v>5.6829268292682924</v>
      </c>
      <c r="I3" s="74"/>
      <c r="J3" s="74"/>
      <c r="K3" s="74"/>
      <c r="L3" s="74"/>
      <c r="M3" s="74"/>
    </row>
    <row r="4" spans="1:13" x14ac:dyDescent="0.3">
      <c r="A4" s="59" t="s">
        <v>198</v>
      </c>
      <c r="B4" s="9">
        <v>3</v>
      </c>
      <c r="C4" s="9">
        <v>30</v>
      </c>
      <c r="D4" s="9">
        <v>9</v>
      </c>
      <c r="E4" s="9">
        <v>136</v>
      </c>
      <c r="F4" s="60">
        <f t="shared" si="0"/>
        <v>4.5333333333333332</v>
      </c>
      <c r="I4" s="74"/>
      <c r="J4" s="74"/>
      <c r="K4" s="74"/>
      <c r="L4" s="74"/>
      <c r="M4" s="74"/>
    </row>
    <row r="5" spans="1:13" x14ac:dyDescent="0.3">
      <c r="A5" s="59" t="s">
        <v>179</v>
      </c>
      <c r="B5" s="9">
        <v>5</v>
      </c>
      <c r="C5" s="9">
        <v>50</v>
      </c>
      <c r="D5" s="9">
        <v>9</v>
      </c>
      <c r="E5" s="9">
        <v>240</v>
      </c>
      <c r="F5" s="60">
        <f t="shared" si="0"/>
        <v>4.8</v>
      </c>
      <c r="I5" s="74"/>
      <c r="J5" s="74"/>
      <c r="K5" s="74"/>
      <c r="L5" s="74"/>
      <c r="M5" s="74"/>
    </row>
    <row r="6" spans="1:13" x14ac:dyDescent="0.3">
      <c r="A6" s="59" t="s">
        <v>178</v>
      </c>
      <c r="B6" s="9">
        <v>5</v>
      </c>
      <c r="C6" s="9">
        <v>49</v>
      </c>
      <c r="D6" s="9">
        <v>8</v>
      </c>
      <c r="E6" s="9">
        <v>201</v>
      </c>
      <c r="F6" s="60">
        <f t="shared" si="0"/>
        <v>4.1020408163265305</v>
      </c>
      <c r="I6" s="74"/>
      <c r="J6" s="74"/>
      <c r="K6" s="74"/>
      <c r="L6" s="74"/>
      <c r="M6" s="74"/>
    </row>
    <row r="7" spans="1:13" x14ac:dyDescent="0.3">
      <c r="A7" s="59" t="s">
        <v>196</v>
      </c>
      <c r="B7" s="9">
        <v>3</v>
      </c>
      <c r="C7" s="9">
        <v>26</v>
      </c>
      <c r="D7" s="9">
        <v>7</v>
      </c>
      <c r="E7" s="9">
        <v>152</v>
      </c>
      <c r="F7" s="60">
        <f t="shared" si="0"/>
        <v>5.8461538461538458</v>
      </c>
      <c r="I7" s="74"/>
      <c r="J7" s="74"/>
      <c r="K7" s="74"/>
      <c r="L7" s="74"/>
      <c r="M7" s="74"/>
    </row>
    <row r="8" spans="1:13" x14ac:dyDescent="0.3">
      <c r="A8" s="59" t="s">
        <v>202</v>
      </c>
      <c r="B8" s="9">
        <v>3</v>
      </c>
      <c r="C8" s="9">
        <v>20.5</v>
      </c>
      <c r="D8" s="9">
        <v>7</v>
      </c>
      <c r="E8" s="9">
        <v>140</v>
      </c>
      <c r="F8" s="60">
        <f t="shared" si="0"/>
        <v>6.8292682926829267</v>
      </c>
      <c r="I8" s="74"/>
      <c r="J8" s="74"/>
      <c r="K8" s="74"/>
      <c r="L8" s="74"/>
      <c r="M8" s="74"/>
    </row>
    <row r="9" spans="1:13" x14ac:dyDescent="0.3">
      <c r="A9" s="59" t="s">
        <v>195</v>
      </c>
      <c r="B9" s="9">
        <v>3</v>
      </c>
      <c r="C9" s="9">
        <v>28</v>
      </c>
      <c r="D9" s="9">
        <v>7</v>
      </c>
      <c r="E9" s="9">
        <v>172</v>
      </c>
      <c r="F9" s="60">
        <f t="shared" si="0"/>
        <v>6.1428571428571432</v>
      </c>
      <c r="I9" s="74"/>
      <c r="J9" s="74"/>
      <c r="K9" s="74"/>
      <c r="L9" s="74"/>
      <c r="M9" s="74"/>
    </row>
    <row r="10" spans="1:13" x14ac:dyDescent="0.3">
      <c r="A10" s="59" t="s">
        <v>183</v>
      </c>
      <c r="B10" s="9">
        <v>5</v>
      </c>
      <c r="C10" s="9">
        <v>46.3</v>
      </c>
      <c r="D10" s="9">
        <v>7</v>
      </c>
      <c r="E10" s="9">
        <v>123</v>
      </c>
      <c r="F10" s="60">
        <f t="shared" si="0"/>
        <v>2.6565874730021601</v>
      </c>
      <c r="I10" s="74"/>
      <c r="J10" s="74"/>
      <c r="K10" s="74"/>
      <c r="L10" s="74"/>
      <c r="M10" s="74"/>
    </row>
    <row r="11" spans="1:13" x14ac:dyDescent="0.3">
      <c r="A11" s="59" t="s">
        <v>194</v>
      </c>
      <c r="B11" s="9">
        <v>3</v>
      </c>
      <c r="C11" s="9">
        <v>22.2</v>
      </c>
      <c r="D11" s="9">
        <v>6</v>
      </c>
      <c r="E11" s="9">
        <v>109</v>
      </c>
      <c r="F11" s="60">
        <f t="shared" si="0"/>
        <v>4.9099099099099099</v>
      </c>
      <c r="I11" s="74"/>
      <c r="J11" s="74"/>
      <c r="K11" s="74"/>
      <c r="L11" s="74"/>
      <c r="M11" s="74"/>
    </row>
    <row r="12" spans="1:13" ht="15.6" x14ac:dyDescent="0.3">
      <c r="A12" s="59" t="s">
        <v>190</v>
      </c>
      <c r="B12" s="9">
        <v>3</v>
      </c>
      <c r="C12" s="9">
        <v>25.3</v>
      </c>
      <c r="D12" s="9">
        <v>6</v>
      </c>
      <c r="E12" s="9">
        <v>148</v>
      </c>
      <c r="F12" s="60">
        <f t="shared" si="0"/>
        <v>5.849802371541502</v>
      </c>
      <c r="I12" s="75"/>
      <c r="J12" s="75"/>
      <c r="K12" s="74"/>
      <c r="L12" s="74"/>
      <c r="M12" s="74"/>
    </row>
    <row r="13" spans="1:13" x14ac:dyDescent="0.3">
      <c r="A13" s="59" t="s">
        <v>180</v>
      </c>
      <c r="B13" s="9">
        <v>5</v>
      </c>
      <c r="C13" s="9">
        <v>43</v>
      </c>
      <c r="D13" s="9">
        <v>6</v>
      </c>
      <c r="E13" s="9">
        <v>267</v>
      </c>
      <c r="F13" s="60">
        <f t="shared" si="0"/>
        <v>6.2093023255813957</v>
      </c>
      <c r="I13" s="76"/>
      <c r="J13" s="76"/>
      <c r="K13" s="74"/>
      <c r="L13" s="74"/>
      <c r="M13" s="74"/>
    </row>
    <row r="14" spans="1:13" x14ac:dyDescent="0.3">
      <c r="A14" s="59" t="s">
        <v>192</v>
      </c>
      <c r="B14" s="9">
        <v>3</v>
      </c>
      <c r="C14" s="9">
        <v>25</v>
      </c>
      <c r="D14" s="9">
        <v>6</v>
      </c>
      <c r="E14" s="9">
        <v>161</v>
      </c>
      <c r="F14" s="60">
        <f t="shared" si="0"/>
        <v>6.44</v>
      </c>
      <c r="I14" s="76"/>
      <c r="J14" s="76"/>
      <c r="K14" s="74"/>
      <c r="L14" s="74"/>
      <c r="M14" s="74"/>
    </row>
    <row r="15" spans="1:13" x14ac:dyDescent="0.3">
      <c r="A15" s="59" t="s">
        <v>185</v>
      </c>
      <c r="B15" s="9">
        <v>3</v>
      </c>
      <c r="C15" s="9">
        <v>29</v>
      </c>
      <c r="D15" s="9">
        <v>6</v>
      </c>
      <c r="E15" s="9">
        <v>201</v>
      </c>
      <c r="F15" s="60">
        <f t="shared" si="0"/>
        <v>6.931034482758621</v>
      </c>
      <c r="I15" s="76"/>
      <c r="J15" s="76"/>
      <c r="K15" s="74"/>
      <c r="L15" s="74"/>
      <c r="M15" s="74"/>
    </row>
    <row r="16" spans="1:13" x14ac:dyDescent="0.3">
      <c r="A16" s="59" t="s">
        <v>181</v>
      </c>
      <c r="B16" s="9">
        <v>5</v>
      </c>
      <c r="C16" s="9">
        <v>45</v>
      </c>
      <c r="D16" s="9">
        <v>5</v>
      </c>
      <c r="E16" s="9">
        <v>196</v>
      </c>
      <c r="F16" s="60">
        <f t="shared" si="0"/>
        <v>4.3555555555555552</v>
      </c>
      <c r="I16" s="76"/>
      <c r="J16" s="76"/>
      <c r="K16" s="74"/>
      <c r="L16" s="74"/>
      <c r="M16" s="74"/>
    </row>
    <row r="17" spans="1:13" x14ac:dyDescent="0.3">
      <c r="A17" s="59" t="s">
        <v>187</v>
      </c>
      <c r="B17" s="9">
        <v>5</v>
      </c>
      <c r="C17" s="9">
        <v>42</v>
      </c>
      <c r="D17" s="9">
        <v>5</v>
      </c>
      <c r="E17" s="9">
        <v>183</v>
      </c>
      <c r="F17" s="60">
        <f t="shared" si="0"/>
        <v>4.3571428571428568</v>
      </c>
      <c r="I17" s="76"/>
      <c r="J17" s="76"/>
      <c r="K17" s="74"/>
      <c r="L17" s="74"/>
      <c r="M17" s="74"/>
    </row>
    <row r="18" spans="1:13" x14ac:dyDescent="0.3">
      <c r="A18" s="59" t="s">
        <v>205</v>
      </c>
      <c r="B18" s="9">
        <v>2</v>
      </c>
      <c r="C18" s="9">
        <v>15.2</v>
      </c>
      <c r="D18" s="9">
        <v>4</v>
      </c>
      <c r="E18" s="9">
        <v>61</v>
      </c>
      <c r="F18" s="60">
        <f t="shared" si="0"/>
        <v>4.0131578947368425</v>
      </c>
      <c r="I18" s="74"/>
      <c r="J18" s="74"/>
      <c r="K18" s="74"/>
      <c r="L18" s="74"/>
      <c r="M18" s="74"/>
    </row>
    <row r="19" spans="1:13" ht="15.6" x14ac:dyDescent="0.3">
      <c r="A19" s="59" t="s">
        <v>193</v>
      </c>
      <c r="B19" s="9">
        <v>5</v>
      </c>
      <c r="C19" s="9">
        <v>24.3</v>
      </c>
      <c r="D19" s="9">
        <v>4</v>
      </c>
      <c r="E19" s="9">
        <v>143</v>
      </c>
      <c r="F19" s="60">
        <f t="shared" si="0"/>
        <v>5.8847736625514404</v>
      </c>
      <c r="I19" s="74"/>
      <c r="J19" s="74"/>
      <c r="K19" s="74"/>
      <c r="L19" s="75"/>
      <c r="M19" s="75"/>
    </row>
    <row r="20" spans="1:13" x14ac:dyDescent="0.3">
      <c r="A20" s="59" t="s">
        <v>212</v>
      </c>
      <c r="B20" s="9">
        <v>3</v>
      </c>
      <c r="C20" s="9">
        <v>21</v>
      </c>
      <c r="D20" s="9">
        <v>4</v>
      </c>
      <c r="E20" s="9">
        <v>121</v>
      </c>
      <c r="F20" s="60">
        <f t="shared" si="0"/>
        <v>5.7619047619047619</v>
      </c>
      <c r="I20" s="74"/>
      <c r="J20" s="74"/>
      <c r="K20" s="74"/>
      <c r="L20" s="76"/>
      <c r="M20" s="77"/>
    </row>
    <row r="21" spans="1:13" x14ac:dyDescent="0.3">
      <c r="A21" s="59" t="s">
        <v>191</v>
      </c>
      <c r="B21" s="9">
        <v>3</v>
      </c>
      <c r="C21" s="9">
        <v>25</v>
      </c>
      <c r="D21" s="9">
        <v>4</v>
      </c>
      <c r="E21" s="9">
        <v>150</v>
      </c>
      <c r="F21" s="60">
        <f t="shared" si="0"/>
        <v>6</v>
      </c>
      <c r="I21" s="74"/>
      <c r="J21" s="74"/>
      <c r="K21" s="74"/>
      <c r="L21" s="76"/>
      <c r="M21" s="77"/>
    </row>
    <row r="22" spans="1:13" x14ac:dyDescent="0.3">
      <c r="A22" s="59" t="s">
        <v>186</v>
      </c>
      <c r="B22" s="9">
        <v>3</v>
      </c>
      <c r="C22" s="9">
        <v>30</v>
      </c>
      <c r="D22" s="9">
        <v>3</v>
      </c>
      <c r="E22" s="9">
        <v>146</v>
      </c>
      <c r="F22" s="60">
        <f t="shared" si="0"/>
        <v>4.8666666666666663</v>
      </c>
      <c r="I22" s="74"/>
      <c r="J22" s="74"/>
      <c r="K22" s="74"/>
      <c r="L22" s="76"/>
      <c r="M22" s="77"/>
    </row>
    <row r="23" spans="1:13" x14ac:dyDescent="0.3">
      <c r="A23" s="59" t="s">
        <v>208</v>
      </c>
      <c r="B23" s="9">
        <v>2</v>
      </c>
      <c r="C23" s="9">
        <v>19.100000000000001</v>
      </c>
      <c r="D23" s="9">
        <v>3</v>
      </c>
      <c r="E23" s="9">
        <v>96</v>
      </c>
      <c r="F23" s="60">
        <f t="shared" si="0"/>
        <v>5.0261780104712042</v>
      </c>
      <c r="I23" s="74"/>
      <c r="J23" s="74"/>
      <c r="K23" s="74"/>
      <c r="L23" s="76"/>
      <c r="M23" s="77"/>
    </row>
    <row r="24" spans="1:13" x14ac:dyDescent="0.3">
      <c r="A24" s="42" t="s">
        <v>199</v>
      </c>
      <c r="B24" s="9">
        <v>3</v>
      </c>
      <c r="C24" s="9">
        <v>27</v>
      </c>
      <c r="D24" s="9">
        <v>3</v>
      </c>
      <c r="E24" s="9">
        <v>144</v>
      </c>
      <c r="F24" s="60">
        <f t="shared" si="0"/>
        <v>5.333333333333333</v>
      </c>
      <c r="I24" s="74"/>
      <c r="J24" s="74"/>
      <c r="K24" s="74"/>
      <c r="L24" s="76"/>
      <c r="M24" s="77"/>
    </row>
    <row r="25" spans="1:13" x14ac:dyDescent="0.3">
      <c r="A25" s="42" t="s">
        <v>189</v>
      </c>
      <c r="B25" s="9">
        <v>3</v>
      </c>
      <c r="C25" s="9">
        <v>30</v>
      </c>
      <c r="D25" s="9">
        <v>3</v>
      </c>
      <c r="E25" s="9">
        <v>160</v>
      </c>
      <c r="F25" s="60">
        <f t="shared" si="0"/>
        <v>5.333333333333333</v>
      </c>
      <c r="I25" s="74"/>
      <c r="J25" s="74"/>
      <c r="K25" s="74"/>
      <c r="L25" s="74"/>
      <c r="M25" s="74"/>
    </row>
    <row r="26" spans="1:13" x14ac:dyDescent="0.3">
      <c r="A26" s="42" t="s">
        <v>218</v>
      </c>
      <c r="B26" s="9">
        <v>3</v>
      </c>
      <c r="C26" s="9">
        <v>15.1</v>
      </c>
      <c r="D26" s="9">
        <v>3</v>
      </c>
      <c r="E26" s="9">
        <v>99</v>
      </c>
      <c r="F26" s="60">
        <f t="shared" si="0"/>
        <v>6.556291390728477</v>
      </c>
    </row>
    <row r="27" spans="1:13" x14ac:dyDescent="0.3">
      <c r="A27" s="42" t="s">
        <v>222</v>
      </c>
      <c r="B27" s="9">
        <v>4</v>
      </c>
      <c r="C27" s="9">
        <v>21</v>
      </c>
      <c r="D27" s="9">
        <v>3</v>
      </c>
      <c r="E27" s="9">
        <v>98</v>
      </c>
      <c r="F27" s="60">
        <f t="shared" si="0"/>
        <v>4.666666666666667</v>
      </c>
    </row>
    <row r="28" spans="1:13" x14ac:dyDescent="0.3">
      <c r="A28" s="42" t="s">
        <v>188</v>
      </c>
      <c r="B28" s="9">
        <v>4</v>
      </c>
      <c r="C28" s="9">
        <v>29</v>
      </c>
      <c r="D28" s="9">
        <v>3</v>
      </c>
      <c r="E28" s="9">
        <v>160</v>
      </c>
      <c r="F28" s="60">
        <f t="shared" si="0"/>
        <v>5.5172413793103452</v>
      </c>
    </row>
    <row r="29" spans="1:13" x14ac:dyDescent="0.3">
      <c r="A29" s="42" t="s">
        <v>200</v>
      </c>
      <c r="B29" s="9">
        <v>2</v>
      </c>
      <c r="C29" s="9">
        <v>20</v>
      </c>
      <c r="D29" s="9">
        <v>2</v>
      </c>
      <c r="E29" s="9">
        <v>75</v>
      </c>
      <c r="F29" s="60">
        <f t="shared" si="0"/>
        <v>3.75</v>
      </c>
    </row>
    <row r="30" spans="1:13" x14ac:dyDescent="0.3">
      <c r="A30" s="42" t="s">
        <v>197</v>
      </c>
      <c r="B30" s="9">
        <v>2</v>
      </c>
      <c r="C30" s="9">
        <v>16</v>
      </c>
      <c r="D30" s="9">
        <v>2</v>
      </c>
      <c r="E30" s="9">
        <v>64</v>
      </c>
      <c r="F30" s="60">
        <f t="shared" si="0"/>
        <v>4</v>
      </c>
    </row>
    <row r="31" spans="1:13" x14ac:dyDescent="0.3">
      <c r="A31" s="42" t="s">
        <v>203</v>
      </c>
      <c r="B31" s="9">
        <v>2</v>
      </c>
      <c r="C31" s="9">
        <v>19</v>
      </c>
      <c r="D31" s="9">
        <v>2</v>
      </c>
      <c r="E31" s="9">
        <v>104</v>
      </c>
      <c r="F31" s="60">
        <f t="shared" si="0"/>
        <v>5.4736842105263159</v>
      </c>
    </row>
    <row r="32" spans="1:13" x14ac:dyDescent="0.3">
      <c r="A32" s="42" t="s">
        <v>204</v>
      </c>
      <c r="B32" s="9">
        <v>2</v>
      </c>
      <c r="C32" s="9">
        <v>18</v>
      </c>
      <c r="D32" s="9">
        <v>2</v>
      </c>
      <c r="E32" s="9">
        <v>100</v>
      </c>
      <c r="F32" s="60">
        <f t="shared" si="0"/>
        <v>5.5555555555555554</v>
      </c>
    </row>
    <row r="33" spans="1:6" x14ac:dyDescent="0.3">
      <c r="A33" s="42" t="s">
        <v>206</v>
      </c>
      <c r="B33" s="9">
        <v>2</v>
      </c>
      <c r="C33" s="9">
        <v>17</v>
      </c>
      <c r="D33" s="9">
        <v>2</v>
      </c>
      <c r="E33" s="9">
        <v>103</v>
      </c>
      <c r="F33" s="60">
        <f t="shared" si="0"/>
        <v>6.0588235294117645</v>
      </c>
    </row>
    <row r="34" spans="1:6" x14ac:dyDescent="0.3">
      <c r="A34" s="42" t="s">
        <v>214</v>
      </c>
      <c r="B34" s="9">
        <v>3</v>
      </c>
      <c r="C34" s="9">
        <v>19.100000000000001</v>
      </c>
      <c r="D34" s="9">
        <v>2</v>
      </c>
      <c r="E34" s="9">
        <v>121</v>
      </c>
      <c r="F34" s="60">
        <f t="shared" si="0"/>
        <v>6.3350785340314131</v>
      </c>
    </row>
    <row r="35" spans="1:6" x14ac:dyDescent="0.3">
      <c r="A35" s="42" t="s">
        <v>219</v>
      </c>
      <c r="B35" s="9">
        <v>5</v>
      </c>
      <c r="C35" s="9">
        <v>19</v>
      </c>
      <c r="D35" s="9">
        <v>2</v>
      </c>
      <c r="E35" s="9">
        <v>131</v>
      </c>
      <c r="F35" s="60">
        <f t="shared" si="0"/>
        <v>6.8947368421052628</v>
      </c>
    </row>
    <row r="36" spans="1:6" x14ac:dyDescent="0.3">
      <c r="A36" s="42" t="s">
        <v>201</v>
      </c>
      <c r="B36" s="9">
        <v>3</v>
      </c>
      <c r="C36" s="9">
        <v>21</v>
      </c>
      <c r="D36" s="9">
        <v>2</v>
      </c>
      <c r="E36" s="9">
        <v>153</v>
      </c>
      <c r="F36" s="60">
        <f t="shared" si="0"/>
        <v>7.2857142857142856</v>
      </c>
    </row>
    <row r="37" spans="1:6" x14ac:dyDescent="0.3">
      <c r="A37" s="42" t="s">
        <v>209</v>
      </c>
      <c r="B37" s="9">
        <v>2</v>
      </c>
      <c r="C37" s="9">
        <v>18</v>
      </c>
      <c r="D37" s="9">
        <v>2</v>
      </c>
      <c r="E37" s="9">
        <v>142</v>
      </c>
      <c r="F37" s="60">
        <f t="shared" si="0"/>
        <v>7.8888888888888893</v>
      </c>
    </row>
    <row r="38" spans="1:6" x14ac:dyDescent="0.3">
      <c r="A38" s="42" t="s">
        <v>215</v>
      </c>
      <c r="B38" s="9">
        <v>2</v>
      </c>
      <c r="C38" s="9">
        <v>17</v>
      </c>
      <c r="D38" s="9">
        <v>2</v>
      </c>
      <c r="E38" s="9">
        <v>135</v>
      </c>
      <c r="F38" s="60">
        <f t="shared" si="0"/>
        <v>7.9411764705882355</v>
      </c>
    </row>
    <row r="39" spans="1:6" x14ac:dyDescent="0.3">
      <c r="A39" s="42" t="s">
        <v>231</v>
      </c>
      <c r="B39" s="9">
        <v>3</v>
      </c>
      <c r="C39" s="9">
        <v>5</v>
      </c>
      <c r="D39" s="9">
        <v>2</v>
      </c>
      <c r="E39" s="9">
        <v>41</v>
      </c>
      <c r="F39" s="60">
        <f t="shared" si="0"/>
        <v>8.1999999999999993</v>
      </c>
    </row>
    <row r="40" spans="1:6" x14ac:dyDescent="0.3">
      <c r="A40" s="42" t="s">
        <v>225</v>
      </c>
      <c r="B40" s="9">
        <v>1</v>
      </c>
      <c r="C40" s="9">
        <v>8</v>
      </c>
      <c r="D40" s="9">
        <v>1</v>
      </c>
      <c r="E40" s="9">
        <v>37</v>
      </c>
      <c r="F40" s="60">
        <f t="shared" si="0"/>
        <v>4.625</v>
      </c>
    </row>
    <row r="41" spans="1:6" x14ac:dyDescent="0.3">
      <c r="A41" s="42" t="s">
        <v>220</v>
      </c>
      <c r="B41" s="9">
        <v>1</v>
      </c>
      <c r="C41" s="9">
        <v>9</v>
      </c>
      <c r="D41" s="9">
        <v>1</v>
      </c>
      <c r="E41" s="9">
        <v>43</v>
      </c>
      <c r="F41" s="60">
        <f t="shared" si="0"/>
        <v>4.7777777777777777</v>
      </c>
    </row>
    <row r="42" spans="1:6" x14ac:dyDescent="0.3">
      <c r="A42" s="42" t="s">
        <v>217</v>
      </c>
      <c r="B42" s="9">
        <v>2</v>
      </c>
      <c r="C42" s="9">
        <v>14.3</v>
      </c>
      <c r="D42" s="9">
        <v>1</v>
      </c>
      <c r="E42" s="9">
        <v>83</v>
      </c>
      <c r="F42" s="60">
        <f t="shared" si="0"/>
        <v>5.8041958041958042</v>
      </c>
    </row>
    <row r="43" spans="1:6" x14ac:dyDescent="0.3">
      <c r="A43" s="42" t="s">
        <v>211</v>
      </c>
      <c r="B43" s="9">
        <v>3</v>
      </c>
      <c r="C43" s="9">
        <v>20.5</v>
      </c>
      <c r="D43" s="9">
        <v>1</v>
      </c>
      <c r="E43" s="9">
        <v>129</v>
      </c>
      <c r="F43" s="60">
        <f t="shared" si="0"/>
        <v>6.2926829268292686</v>
      </c>
    </row>
    <row r="44" spans="1:6" x14ac:dyDescent="0.3">
      <c r="A44" s="42" t="s">
        <v>213</v>
      </c>
      <c r="B44" s="9">
        <v>3</v>
      </c>
      <c r="C44" s="9">
        <v>20</v>
      </c>
      <c r="D44" s="9">
        <v>1</v>
      </c>
      <c r="E44" s="9">
        <v>125</v>
      </c>
      <c r="F44" s="60">
        <f t="shared" si="0"/>
        <v>6.25</v>
      </c>
    </row>
    <row r="45" spans="1:6" x14ac:dyDescent="0.3">
      <c r="A45" s="42" t="s">
        <v>226</v>
      </c>
      <c r="B45" s="9">
        <v>3</v>
      </c>
      <c r="C45" s="9">
        <v>9</v>
      </c>
      <c r="D45" s="9">
        <v>1</v>
      </c>
      <c r="E45" s="9">
        <v>58</v>
      </c>
      <c r="F45" s="60">
        <f t="shared" si="0"/>
        <v>6.4444444444444446</v>
      </c>
    </row>
    <row r="46" spans="1:6" x14ac:dyDescent="0.3">
      <c r="A46" s="42" t="s">
        <v>216</v>
      </c>
      <c r="B46" s="9">
        <v>2</v>
      </c>
      <c r="C46" s="9">
        <v>15</v>
      </c>
      <c r="D46" s="9">
        <v>1</v>
      </c>
      <c r="E46" s="9">
        <v>106</v>
      </c>
      <c r="F46" s="60">
        <f t="shared" si="0"/>
        <v>7.0666666666666664</v>
      </c>
    </row>
    <row r="47" spans="1:6" x14ac:dyDescent="0.3">
      <c r="A47" s="42" t="s">
        <v>207</v>
      </c>
      <c r="B47" s="9">
        <v>2</v>
      </c>
      <c r="C47" s="9">
        <v>17.3</v>
      </c>
      <c r="D47" s="9">
        <v>1</v>
      </c>
      <c r="E47" s="9">
        <v>125</v>
      </c>
      <c r="F47" s="60">
        <f t="shared" si="0"/>
        <v>7.2254335260115603</v>
      </c>
    </row>
    <row r="48" spans="1:6" x14ac:dyDescent="0.3">
      <c r="A48" s="42" t="s">
        <v>224</v>
      </c>
      <c r="B48" s="9">
        <v>1</v>
      </c>
      <c r="C48" s="9">
        <v>7</v>
      </c>
      <c r="D48" s="9">
        <v>1</v>
      </c>
      <c r="E48" s="9">
        <v>69</v>
      </c>
      <c r="F48" s="60">
        <f t="shared" si="0"/>
        <v>9.8571428571428577</v>
      </c>
    </row>
    <row r="49" spans="1:6" x14ac:dyDescent="0.3">
      <c r="A49" s="40" t="s">
        <v>233</v>
      </c>
      <c r="B49" s="46">
        <v>2</v>
      </c>
      <c r="C49" s="46">
        <v>4</v>
      </c>
      <c r="D49" s="46">
        <v>1</v>
      </c>
      <c r="E49" s="46">
        <v>34</v>
      </c>
      <c r="F49" s="61">
        <f t="shared" si="0"/>
        <v>8.5</v>
      </c>
    </row>
    <row r="50" spans="1:6" x14ac:dyDescent="0.3">
      <c r="A50" s="8"/>
    </row>
    <row r="51" spans="1:6" x14ac:dyDescent="0.3">
      <c r="A51" s="8"/>
    </row>
    <row r="52" spans="1:6" x14ac:dyDescent="0.3">
      <c r="A52" s="8"/>
    </row>
    <row r="53" spans="1:6" x14ac:dyDescent="0.3">
      <c r="A53" s="8"/>
    </row>
    <row r="54" spans="1:6" x14ac:dyDescent="0.3">
      <c r="A54" s="8"/>
    </row>
    <row r="55" spans="1:6" x14ac:dyDescent="0.3">
      <c r="A55" s="8"/>
    </row>
    <row r="56" spans="1:6" x14ac:dyDescent="0.3">
      <c r="A56" s="8"/>
    </row>
    <row r="57" spans="1:6" x14ac:dyDescent="0.3">
      <c r="A57" s="8"/>
    </row>
    <row r="58" spans="1:6" x14ac:dyDescent="0.3">
      <c r="A58" s="8"/>
    </row>
    <row r="59" spans="1:6" x14ac:dyDescent="0.3">
      <c r="A59" s="8"/>
    </row>
    <row r="60" spans="1:6" x14ac:dyDescent="0.3">
      <c r="A60" s="8"/>
    </row>
    <row r="61" spans="1:6" x14ac:dyDescent="0.3">
      <c r="A61" s="8"/>
    </row>
    <row r="62" spans="1:6" x14ac:dyDescent="0.3">
      <c r="A62" s="8"/>
    </row>
    <row r="63" spans="1:6" x14ac:dyDescent="0.3">
      <c r="A63" s="8"/>
    </row>
    <row r="64" spans="1:6" x14ac:dyDescent="0.3">
      <c r="A64" s="8"/>
    </row>
    <row r="65" spans="1:1" x14ac:dyDescent="0.3">
      <c r="A65" s="8"/>
    </row>
    <row r="66" spans="1:1" x14ac:dyDescent="0.3">
      <c r="A66" s="8"/>
    </row>
    <row r="67" spans="1:1" x14ac:dyDescent="0.3">
      <c r="A67" s="8"/>
    </row>
    <row r="68" spans="1:1" x14ac:dyDescent="0.3">
      <c r="A68" s="8"/>
    </row>
    <row r="69" spans="1:1" x14ac:dyDescent="0.3">
      <c r="A69" s="8"/>
    </row>
    <row r="70" spans="1:1" x14ac:dyDescent="0.3">
      <c r="A70" s="8"/>
    </row>
    <row r="71" spans="1:1" x14ac:dyDescent="0.3">
      <c r="A71" s="8"/>
    </row>
    <row r="72" spans="1:1" x14ac:dyDescent="0.3">
      <c r="A72" s="8"/>
    </row>
    <row r="73" spans="1:1" x14ac:dyDescent="0.3">
      <c r="A73" s="8"/>
    </row>
    <row r="74" spans="1:1" x14ac:dyDescent="0.3">
      <c r="A74" s="8"/>
    </row>
    <row r="75" spans="1:1" x14ac:dyDescent="0.3">
      <c r="A75" s="8"/>
    </row>
    <row r="76" spans="1:1" x14ac:dyDescent="0.3">
      <c r="A76" s="8"/>
    </row>
    <row r="77" spans="1:1" x14ac:dyDescent="0.3">
      <c r="A77" s="8"/>
    </row>
    <row r="78" spans="1:1" x14ac:dyDescent="0.3">
      <c r="A78" s="8"/>
    </row>
    <row r="79" spans="1:1" x14ac:dyDescent="0.3">
      <c r="A79" s="8"/>
    </row>
    <row r="80" spans="1:1" x14ac:dyDescent="0.3">
      <c r="A80" s="8"/>
    </row>
    <row r="81" spans="1:1" x14ac:dyDescent="0.3">
      <c r="A81" s="8"/>
    </row>
    <row r="82" spans="1:1" x14ac:dyDescent="0.3">
      <c r="A82" s="8"/>
    </row>
    <row r="83" spans="1:1" x14ac:dyDescent="0.3">
      <c r="A83" s="8"/>
    </row>
    <row r="84" spans="1:1" x14ac:dyDescent="0.3">
      <c r="A84" s="8"/>
    </row>
    <row r="85" spans="1:1" x14ac:dyDescent="0.3">
      <c r="A85" s="8"/>
    </row>
    <row r="86" spans="1:1" x14ac:dyDescent="0.3">
      <c r="A86" s="8"/>
    </row>
    <row r="87" spans="1:1" x14ac:dyDescent="0.3">
      <c r="A87" s="8"/>
    </row>
    <row r="88" spans="1:1" x14ac:dyDescent="0.3">
      <c r="A88" s="8"/>
    </row>
    <row r="89" spans="1:1" x14ac:dyDescent="0.3">
      <c r="A89" s="8"/>
    </row>
    <row r="90" spans="1:1" x14ac:dyDescent="0.3">
      <c r="A90" s="8"/>
    </row>
    <row r="91" spans="1:1" x14ac:dyDescent="0.3">
      <c r="A91" s="8"/>
    </row>
    <row r="92" spans="1:1" x14ac:dyDescent="0.3">
      <c r="A92" s="8"/>
    </row>
    <row r="93" spans="1:1" x14ac:dyDescent="0.3">
      <c r="A93" s="8"/>
    </row>
    <row r="94" spans="1:1" x14ac:dyDescent="0.3">
      <c r="A94" s="8"/>
    </row>
    <row r="95" spans="1:1" x14ac:dyDescent="0.3">
      <c r="A95" s="8"/>
    </row>
    <row r="96" spans="1:1" x14ac:dyDescent="0.3">
      <c r="A96" s="8"/>
    </row>
    <row r="97" spans="1:1" x14ac:dyDescent="0.3">
      <c r="A97" s="8"/>
    </row>
    <row r="98" spans="1:1" x14ac:dyDescent="0.3">
      <c r="A98" s="8"/>
    </row>
    <row r="99" spans="1:1" x14ac:dyDescent="0.3">
      <c r="A99" s="8"/>
    </row>
    <row r="100" spans="1:1" x14ac:dyDescent="0.3">
      <c r="A100" s="8"/>
    </row>
    <row r="101" spans="1:1" x14ac:dyDescent="0.3">
      <c r="A101" s="8"/>
    </row>
    <row r="102" spans="1:1" x14ac:dyDescent="0.3">
      <c r="A102" s="8"/>
    </row>
    <row r="103" spans="1:1" x14ac:dyDescent="0.3">
      <c r="A103" s="8"/>
    </row>
    <row r="104" spans="1:1" x14ac:dyDescent="0.3">
      <c r="A104" s="8"/>
    </row>
    <row r="105" spans="1:1" x14ac:dyDescent="0.3">
      <c r="A105" s="8"/>
    </row>
    <row r="106" spans="1:1" x14ac:dyDescent="0.3">
      <c r="A106" s="8"/>
    </row>
    <row r="107" spans="1:1" x14ac:dyDescent="0.3">
      <c r="A107" s="8"/>
    </row>
    <row r="108" spans="1:1" x14ac:dyDescent="0.3">
      <c r="A108" s="8"/>
    </row>
    <row r="109" spans="1:1" x14ac:dyDescent="0.3">
      <c r="A109" s="8"/>
    </row>
    <row r="110" spans="1:1" x14ac:dyDescent="0.3">
      <c r="A110" s="8"/>
    </row>
    <row r="111" spans="1:1" x14ac:dyDescent="0.3">
      <c r="A111" s="8"/>
    </row>
    <row r="112" spans="1:1" x14ac:dyDescent="0.3">
      <c r="A112" s="8"/>
    </row>
    <row r="113" spans="1:1" x14ac:dyDescent="0.3">
      <c r="A113" s="8"/>
    </row>
    <row r="114" spans="1:1" x14ac:dyDescent="0.3">
      <c r="A114" s="8"/>
    </row>
    <row r="115" spans="1:1" x14ac:dyDescent="0.3">
      <c r="A115" s="8"/>
    </row>
    <row r="116" spans="1:1" x14ac:dyDescent="0.3">
      <c r="A116" s="8"/>
    </row>
    <row r="117" spans="1:1" x14ac:dyDescent="0.3">
      <c r="A117" s="8"/>
    </row>
    <row r="118" spans="1:1" x14ac:dyDescent="0.3">
      <c r="A118" s="8"/>
    </row>
    <row r="119" spans="1:1" x14ac:dyDescent="0.3">
      <c r="A119" s="8"/>
    </row>
    <row r="120" spans="1:1" x14ac:dyDescent="0.3">
      <c r="A120" s="8"/>
    </row>
    <row r="121" spans="1:1" x14ac:dyDescent="0.3">
      <c r="A121" s="8"/>
    </row>
    <row r="122" spans="1:1" x14ac:dyDescent="0.3">
      <c r="A122" s="8"/>
    </row>
    <row r="123" spans="1:1" x14ac:dyDescent="0.3">
      <c r="A123" s="8"/>
    </row>
    <row r="124" spans="1:1" x14ac:dyDescent="0.3">
      <c r="A124" s="8"/>
    </row>
    <row r="125" spans="1:1" x14ac:dyDescent="0.3">
      <c r="A125" s="8"/>
    </row>
    <row r="126" spans="1:1" x14ac:dyDescent="0.3">
      <c r="A126" s="8"/>
    </row>
    <row r="127" spans="1:1" x14ac:dyDescent="0.3">
      <c r="A127" s="8"/>
    </row>
    <row r="128" spans="1:1" x14ac:dyDescent="0.3">
      <c r="A128" s="8"/>
    </row>
    <row r="129" spans="1:1" x14ac:dyDescent="0.3">
      <c r="A129" s="8"/>
    </row>
    <row r="130" spans="1:1" x14ac:dyDescent="0.3">
      <c r="A130" s="8"/>
    </row>
    <row r="131" spans="1:1" x14ac:dyDescent="0.3">
      <c r="A131" s="8"/>
    </row>
    <row r="132" spans="1:1" x14ac:dyDescent="0.3">
      <c r="A132" s="8"/>
    </row>
    <row r="133" spans="1:1" x14ac:dyDescent="0.3">
      <c r="A133" s="8"/>
    </row>
    <row r="134" spans="1:1" x14ac:dyDescent="0.3">
      <c r="A134" s="8"/>
    </row>
    <row r="135" spans="1:1" x14ac:dyDescent="0.3">
      <c r="A135" s="8"/>
    </row>
    <row r="136" spans="1:1" x14ac:dyDescent="0.3">
      <c r="A136" s="8"/>
    </row>
    <row r="137" spans="1:1" x14ac:dyDescent="0.3">
      <c r="A137" s="8"/>
    </row>
    <row r="138" spans="1:1" x14ac:dyDescent="0.3">
      <c r="A138" s="8"/>
    </row>
    <row r="139" spans="1:1" x14ac:dyDescent="0.3">
      <c r="A139" s="8"/>
    </row>
    <row r="140" spans="1:1" x14ac:dyDescent="0.3">
      <c r="A140" s="8"/>
    </row>
    <row r="141" spans="1:1" x14ac:dyDescent="0.3">
      <c r="A141" s="8"/>
    </row>
    <row r="142" spans="1:1" x14ac:dyDescent="0.3">
      <c r="A142" s="8"/>
    </row>
    <row r="143" spans="1:1" x14ac:dyDescent="0.3">
      <c r="A143" s="8"/>
    </row>
    <row r="144" spans="1:1" x14ac:dyDescent="0.3">
      <c r="A144" s="8"/>
    </row>
    <row r="145" spans="1:1" x14ac:dyDescent="0.3">
      <c r="A145" s="8"/>
    </row>
    <row r="146" spans="1:1" x14ac:dyDescent="0.3">
      <c r="A146" s="8"/>
    </row>
    <row r="147" spans="1:1" x14ac:dyDescent="0.3">
      <c r="A147" s="8"/>
    </row>
    <row r="148" spans="1:1" x14ac:dyDescent="0.3">
      <c r="A148" s="8"/>
    </row>
    <row r="149" spans="1:1" x14ac:dyDescent="0.3">
      <c r="A149" s="8"/>
    </row>
    <row r="150" spans="1:1" x14ac:dyDescent="0.3">
      <c r="A150" s="8"/>
    </row>
    <row r="151" spans="1:1" x14ac:dyDescent="0.3">
      <c r="A151" s="8"/>
    </row>
    <row r="152" spans="1:1" x14ac:dyDescent="0.3">
      <c r="A152" s="8"/>
    </row>
    <row r="153" spans="1:1" x14ac:dyDescent="0.3">
      <c r="A153" s="8"/>
    </row>
    <row r="154" spans="1:1" x14ac:dyDescent="0.3">
      <c r="A154" s="8"/>
    </row>
    <row r="155" spans="1:1" x14ac:dyDescent="0.3">
      <c r="A155" s="8"/>
    </row>
    <row r="156" spans="1:1" x14ac:dyDescent="0.3">
      <c r="A156" s="8"/>
    </row>
    <row r="157" spans="1:1" x14ac:dyDescent="0.3">
      <c r="A157" s="8"/>
    </row>
    <row r="158" spans="1:1" x14ac:dyDescent="0.3">
      <c r="A158" s="8"/>
    </row>
    <row r="159" spans="1:1" x14ac:dyDescent="0.3">
      <c r="A159" s="8"/>
    </row>
    <row r="160" spans="1:1" x14ac:dyDescent="0.3">
      <c r="A160" s="8"/>
    </row>
    <row r="161" spans="1:1" x14ac:dyDescent="0.3">
      <c r="A161" s="8"/>
    </row>
    <row r="162" spans="1:1" x14ac:dyDescent="0.3">
      <c r="A162" s="8"/>
    </row>
    <row r="163" spans="1:1" x14ac:dyDescent="0.3">
      <c r="A163" s="8"/>
    </row>
    <row r="164" spans="1:1" x14ac:dyDescent="0.3">
      <c r="A164" s="8"/>
    </row>
    <row r="165" spans="1:1" x14ac:dyDescent="0.3">
      <c r="A165" s="8"/>
    </row>
    <row r="166" spans="1:1" x14ac:dyDescent="0.3">
      <c r="A166" s="8"/>
    </row>
    <row r="167" spans="1:1" x14ac:dyDescent="0.3">
      <c r="A167" s="8"/>
    </row>
    <row r="168" spans="1:1" x14ac:dyDescent="0.3">
      <c r="A168" s="8"/>
    </row>
    <row r="169" spans="1:1" x14ac:dyDescent="0.3">
      <c r="A169" s="8"/>
    </row>
    <row r="170" spans="1:1" x14ac:dyDescent="0.3">
      <c r="A170" s="8"/>
    </row>
    <row r="171" spans="1:1" x14ac:dyDescent="0.3">
      <c r="A171" s="8"/>
    </row>
    <row r="172" spans="1:1" x14ac:dyDescent="0.3">
      <c r="A172" s="8"/>
    </row>
    <row r="173" spans="1:1" x14ac:dyDescent="0.3">
      <c r="A173" s="8"/>
    </row>
    <row r="174" spans="1:1" x14ac:dyDescent="0.3">
      <c r="A174" s="8"/>
    </row>
    <row r="175" spans="1:1" x14ac:dyDescent="0.3">
      <c r="A175" s="8"/>
    </row>
    <row r="176" spans="1:1" x14ac:dyDescent="0.3">
      <c r="A176" s="8"/>
    </row>
    <row r="177" spans="1:1" x14ac:dyDescent="0.3">
      <c r="A177" s="8"/>
    </row>
    <row r="178" spans="1:1" x14ac:dyDescent="0.3">
      <c r="A178" s="8"/>
    </row>
    <row r="179" spans="1:1" x14ac:dyDescent="0.3">
      <c r="A179" s="8"/>
    </row>
    <row r="180" spans="1:1" x14ac:dyDescent="0.3">
      <c r="A180" s="8"/>
    </row>
    <row r="181" spans="1:1" x14ac:dyDescent="0.3">
      <c r="A181" s="8"/>
    </row>
    <row r="182" spans="1:1" x14ac:dyDescent="0.3">
      <c r="A182" s="8"/>
    </row>
    <row r="183" spans="1:1" x14ac:dyDescent="0.3">
      <c r="A183" s="8"/>
    </row>
    <row r="184" spans="1:1" x14ac:dyDescent="0.3">
      <c r="A184" s="8"/>
    </row>
    <row r="185" spans="1:1" x14ac:dyDescent="0.3">
      <c r="A185" s="8"/>
    </row>
    <row r="186" spans="1:1" x14ac:dyDescent="0.3">
      <c r="A186" s="8"/>
    </row>
    <row r="187" spans="1:1" x14ac:dyDescent="0.3">
      <c r="A187" s="8"/>
    </row>
    <row r="188" spans="1:1" x14ac:dyDescent="0.3">
      <c r="A188" s="8"/>
    </row>
    <row r="189" spans="1:1" x14ac:dyDescent="0.3">
      <c r="A189" s="8"/>
    </row>
    <row r="190" spans="1:1" x14ac:dyDescent="0.3">
      <c r="A190" s="8"/>
    </row>
    <row r="191" spans="1:1" x14ac:dyDescent="0.3">
      <c r="A191" s="8"/>
    </row>
    <row r="192" spans="1:1" x14ac:dyDescent="0.3">
      <c r="A192" s="8"/>
    </row>
    <row r="193" spans="1:1" x14ac:dyDescent="0.3">
      <c r="A193" s="8"/>
    </row>
    <row r="194" spans="1:1" x14ac:dyDescent="0.3">
      <c r="A194" s="8"/>
    </row>
    <row r="195" spans="1:1" x14ac:dyDescent="0.3">
      <c r="A195" s="8"/>
    </row>
    <row r="196" spans="1:1" x14ac:dyDescent="0.3">
      <c r="A196" s="8"/>
    </row>
    <row r="197" spans="1:1" x14ac:dyDescent="0.3">
      <c r="A197" s="8"/>
    </row>
    <row r="198" spans="1:1" x14ac:dyDescent="0.3">
      <c r="A198" s="8"/>
    </row>
    <row r="199" spans="1:1" x14ac:dyDescent="0.3">
      <c r="A199" s="8"/>
    </row>
    <row r="200" spans="1:1" x14ac:dyDescent="0.3">
      <c r="A200" s="8"/>
    </row>
    <row r="201" spans="1:1" x14ac:dyDescent="0.3">
      <c r="A201" s="8"/>
    </row>
    <row r="202" spans="1:1" x14ac:dyDescent="0.3">
      <c r="A202" s="8"/>
    </row>
    <row r="203" spans="1:1" x14ac:dyDescent="0.3">
      <c r="A203" s="8"/>
    </row>
    <row r="204" spans="1:1" x14ac:dyDescent="0.3">
      <c r="A204" s="8"/>
    </row>
    <row r="205" spans="1:1" x14ac:dyDescent="0.3">
      <c r="A205" s="8"/>
    </row>
    <row r="206" spans="1:1" x14ac:dyDescent="0.3">
      <c r="A206" s="8"/>
    </row>
    <row r="207" spans="1:1" x14ac:dyDescent="0.3">
      <c r="A207" s="8"/>
    </row>
    <row r="208" spans="1:1" x14ac:dyDescent="0.3">
      <c r="A208" s="8"/>
    </row>
    <row r="209" spans="1:1" x14ac:dyDescent="0.3">
      <c r="A209" s="8"/>
    </row>
    <row r="210" spans="1:1" x14ac:dyDescent="0.3">
      <c r="A210" s="8"/>
    </row>
    <row r="211" spans="1:1" x14ac:dyDescent="0.3">
      <c r="A211" s="8"/>
    </row>
    <row r="212" spans="1:1" x14ac:dyDescent="0.3">
      <c r="A212" s="8"/>
    </row>
    <row r="213" spans="1:1" x14ac:dyDescent="0.3">
      <c r="A213" s="8"/>
    </row>
    <row r="214" spans="1:1" x14ac:dyDescent="0.3">
      <c r="A214" s="8"/>
    </row>
    <row r="215" spans="1:1" x14ac:dyDescent="0.3">
      <c r="A215" s="8"/>
    </row>
    <row r="216" spans="1:1" x14ac:dyDescent="0.3">
      <c r="A216" s="8"/>
    </row>
    <row r="217" spans="1:1" x14ac:dyDescent="0.3">
      <c r="A217" s="8"/>
    </row>
    <row r="218" spans="1:1" x14ac:dyDescent="0.3">
      <c r="A218" s="8"/>
    </row>
    <row r="219" spans="1:1" x14ac:dyDescent="0.3">
      <c r="A219" s="8"/>
    </row>
    <row r="220" spans="1:1" x14ac:dyDescent="0.3">
      <c r="A220" s="8"/>
    </row>
    <row r="221" spans="1:1" x14ac:dyDescent="0.3">
      <c r="A221" s="8"/>
    </row>
    <row r="222" spans="1:1" x14ac:dyDescent="0.3">
      <c r="A222" s="8"/>
    </row>
    <row r="223" spans="1:1" x14ac:dyDescent="0.3">
      <c r="A223" s="8"/>
    </row>
    <row r="224" spans="1:1" x14ac:dyDescent="0.3">
      <c r="A224" s="8"/>
    </row>
    <row r="225" spans="1:1" x14ac:dyDescent="0.3">
      <c r="A225" s="8"/>
    </row>
    <row r="226" spans="1:1" x14ac:dyDescent="0.3">
      <c r="A226" s="8"/>
    </row>
    <row r="227" spans="1:1" x14ac:dyDescent="0.3">
      <c r="A227" s="8"/>
    </row>
    <row r="228" spans="1:1" x14ac:dyDescent="0.3">
      <c r="A228" s="8"/>
    </row>
    <row r="229" spans="1:1" x14ac:dyDescent="0.3">
      <c r="A229" s="8"/>
    </row>
    <row r="230" spans="1:1" x14ac:dyDescent="0.3">
      <c r="A230" s="8"/>
    </row>
    <row r="231" spans="1:1" x14ac:dyDescent="0.3">
      <c r="A231" s="8"/>
    </row>
    <row r="232" spans="1:1" x14ac:dyDescent="0.3">
      <c r="A232" s="8"/>
    </row>
    <row r="233" spans="1:1" x14ac:dyDescent="0.3">
      <c r="A233" s="8"/>
    </row>
    <row r="234" spans="1:1" x14ac:dyDescent="0.3">
      <c r="A234" s="8"/>
    </row>
    <row r="235" spans="1:1" x14ac:dyDescent="0.3">
      <c r="A235" s="8"/>
    </row>
    <row r="236" spans="1:1" x14ac:dyDescent="0.3">
      <c r="A236" s="8"/>
    </row>
    <row r="237" spans="1:1" x14ac:dyDescent="0.3">
      <c r="A237" s="8"/>
    </row>
    <row r="238" spans="1:1" x14ac:dyDescent="0.3">
      <c r="A238" s="8"/>
    </row>
    <row r="239" spans="1:1" x14ac:dyDescent="0.3">
      <c r="A239" s="8"/>
    </row>
    <row r="240" spans="1:1" x14ac:dyDescent="0.3">
      <c r="A240" s="8"/>
    </row>
    <row r="241" spans="1:1" x14ac:dyDescent="0.3">
      <c r="A241" s="8"/>
    </row>
    <row r="242" spans="1:1" x14ac:dyDescent="0.3">
      <c r="A242" s="8"/>
    </row>
    <row r="243" spans="1:1" x14ac:dyDescent="0.3">
      <c r="A243" s="8"/>
    </row>
    <row r="244" spans="1:1" x14ac:dyDescent="0.3">
      <c r="A244" s="8"/>
    </row>
    <row r="245" spans="1:1" x14ac:dyDescent="0.3">
      <c r="A245" s="8"/>
    </row>
    <row r="246" spans="1:1" x14ac:dyDescent="0.3">
      <c r="A246" s="8"/>
    </row>
    <row r="247" spans="1:1" x14ac:dyDescent="0.3">
      <c r="A247" s="8"/>
    </row>
    <row r="248" spans="1:1" x14ac:dyDescent="0.3">
      <c r="A248" s="8"/>
    </row>
    <row r="249" spans="1:1" x14ac:dyDescent="0.3">
      <c r="A249" s="8"/>
    </row>
    <row r="250" spans="1:1" x14ac:dyDescent="0.3">
      <c r="A250" s="8"/>
    </row>
    <row r="251" spans="1:1" x14ac:dyDescent="0.3">
      <c r="A251" s="8"/>
    </row>
    <row r="252" spans="1:1" x14ac:dyDescent="0.3">
      <c r="A252" s="8"/>
    </row>
    <row r="253" spans="1:1" x14ac:dyDescent="0.3">
      <c r="A253" s="8"/>
    </row>
    <row r="254" spans="1:1" x14ac:dyDescent="0.3">
      <c r="A254" s="8"/>
    </row>
    <row r="255" spans="1:1" x14ac:dyDescent="0.3">
      <c r="A255" s="8"/>
    </row>
    <row r="256" spans="1:1" x14ac:dyDescent="0.3">
      <c r="A256" s="8"/>
    </row>
    <row r="257" spans="1:1" x14ac:dyDescent="0.3">
      <c r="A257" s="8"/>
    </row>
    <row r="258" spans="1:1" x14ac:dyDescent="0.3">
      <c r="A258" s="8"/>
    </row>
    <row r="259" spans="1:1" x14ac:dyDescent="0.3">
      <c r="A259" s="8"/>
    </row>
    <row r="260" spans="1:1" x14ac:dyDescent="0.3">
      <c r="A260" s="8"/>
    </row>
    <row r="261" spans="1:1" x14ac:dyDescent="0.3">
      <c r="A261" s="8"/>
    </row>
    <row r="262" spans="1:1" x14ac:dyDescent="0.3">
      <c r="A262" s="8"/>
    </row>
    <row r="263" spans="1:1" x14ac:dyDescent="0.3">
      <c r="A263" s="8"/>
    </row>
    <row r="264" spans="1:1" x14ac:dyDescent="0.3">
      <c r="A264" s="8"/>
    </row>
    <row r="265" spans="1:1" x14ac:dyDescent="0.3">
      <c r="A265" s="8"/>
    </row>
    <row r="266" spans="1:1" x14ac:dyDescent="0.3">
      <c r="A266" s="8"/>
    </row>
    <row r="267" spans="1:1" x14ac:dyDescent="0.3">
      <c r="A267" s="8"/>
    </row>
    <row r="268" spans="1:1" x14ac:dyDescent="0.3">
      <c r="A268" s="8"/>
    </row>
    <row r="269" spans="1:1" x14ac:dyDescent="0.3">
      <c r="A269" s="8"/>
    </row>
    <row r="270" spans="1:1" x14ac:dyDescent="0.3">
      <c r="A270" s="8"/>
    </row>
    <row r="271" spans="1:1" x14ac:dyDescent="0.3">
      <c r="A271" s="8"/>
    </row>
    <row r="272" spans="1:1" x14ac:dyDescent="0.3">
      <c r="A272" s="8"/>
    </row>
    <row r="273" spans="1:1" x14ac:dyDescent="0.3">
      <c r="A273" s="8"/>
    </row>
    <row r="274" spans="1:1" x14ac:dyDescent="0.3">
      <c r="A274" s="8"/>
    </row>
    <row r="275" spans="1:1" x14ac:dyDescent="0.3">
      <c r="A275" s="8"/>
    </row>
    <row r="276" spans="1:1" x14ac:dyDescent="0.3">
      <c r="A276" s="8"/>
    </row>
    <row r="277" spans="1:1" x14ac:dyDescent="0.3">
      <c r="A277" s="8"/>
    </row>
    <row r="278" spans="1:1" x14ac:dyDescent="0.3">
      <c r="A278" s="8"/>
    </row>
    <row r="279" spans="1:1" x14ac:dyDescent="0.3">
      <c r="A279" s="8"/>
    </row>
    <row r="280" spans="1:1" x14ac:dyDescent="0.3">
      <c r="A280" s="8"/>
    </row>
    <row r="281" spans="1:1" x14ac:dyDescent="0.3">
      <c r="A281" s="8"/>
    </row>
    <row r="282" spans="1:1" x14ac:dyDescent="0.3">
      <c r="A282" s="8"/>
    </row>
    <row r="283" spans="1:1" x14ac:dyDescent="0.3">
      <c r="A283" s="8"/>
    </row>
    <row r="284" spans="1:1" x14ac:dyDescent="0.3">
      <c r="A284" s="8"/>
    </row>
    <row r="285" spans="1:1" x14ac:dyDescent="0.3">
      <c r="A285" s="8"/>
    </row>
    <row r="286" spans="1:1" x14ac:dyDescent="0.3">
      <c r="A286" s="8"/>
    </row>
    <row r="287" spans="1:1" x14ac:dyDescent="0.3">
      <c r="A287" s="8"/>
    </row>
    <row r="288" spans="1:1" x14ac:dyDescent="0.3">
      <c r="A288" s="8"/>
    </row>
    <row r="289" spans="1:1" x14ac:dyDescent="0.3">
      <c r="A289" s="8"/>
    </row>
    <row r="290" spans="1:1" x14ac:dyDescent="0.3">
      <c r="A290" s="8"/>
    </row>
    <row r="291" spans="1:1" x14ac:dyDescent="0.3">
      <c r="A291" s="8"/>
    </row>
    <row r="292" spans="1:1" x14ac:dyDescent="0.3">
      <c r="A292" s="8"/>
    </row>
    <row r="293" spans="1:1" x14ac:dyDescent="0.3">
      <c r="A293" s="8"/>
    </row>
    <row r="294" spans="1:1" x14ac:dyDescent="0.3">
      <c r="A294" s="8"/>
    </row>
    <row r="295" spans="1:1" x14ac:dyDescent="0.3">
      <c r="A295" s="10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42334-52FC-4287-96B6-5C86BFFC85DB}">
  <dimension ref="A1:H582"/>
  <sheetViews>
    <sheetView tabSelected="1" workbookViewId="0">
      <pane ySplit="1" topLeftCell="A2" activePane="bottomLeft" state="frozen"/>
      <selection pane="bottomLeft" activeCell="K15" sqref="K15"/>
    </sheetView>
  </sheetViews>
  <sheetFormatPr defaultRowHeight="14.4" x14ac:dyDescent="0.3"/>
  <cols>
    <col min="2" max="2" width="17.5546875" bestFit="1" customWidth="1"/>
    <col min="3" max="3" width="10.5546875" style="15" customWidth="1"/>
    <col min="5" max="5" width="12.109375" customWidth="1"/>
    <col min="6" max="6" width="13.44140625" customWidth="1"/>
    <col min="8" max="8" width="11" customWidth="1"/>
    <col min="10" max="10" width="17.88671875" bestFit="1" customWidth="1"/>
    <col min="11" max="11" width="8.44140625" bestFit="1" customWidth="1"/>
    <col min="18" max="18" width="10.33203125" customWidth="1"/>
  </cols>
  <sheetData>
    <row r="1" spans="1:8" x14ac:dyDescent="0.3">
      <c r="A1" s="43" t="s">
        <v>274</v>
      </c>
      <c r="B1" s="44" t="s">
        <v>273</v>
      </c>
      <c r="C1" s="44" t="s">
        <v>174</v>
      </c>
      <c r="D1" s="44" t="s">
        <v>173</v>
      </c>
      <c r="E1" s="44" t="s">
        <v>175</v>
      </c>
      <c r="F1" s="44" t="s">
        <v>164</v>
      </c>
      <c r="G1" s="44" t="s">
        <v>3</v>
      </c>
      <c r="H1" s="45" t="s">
        <v>176</v>
      </c>
    </row>
    <row r="2" spans="1:8" x14ac:dyDescent="0.3">
      <c r="A2" s="20">
        <v>1</v>
      </c>
      <c r="B2" s="14" t="s">
        <v>184</v>
      </c>
      <c r="C2" s="23" t="s">
        <v>275</v>
      </c>
      <c r="D2" s="2">
        <v>8</v>
      </c>
      <c r="E2" s="24">
        <f>G2/D2</f>
        <v>5.25</v>
      </c>
      <c r="F2" s="2" t="s">
        <v>119</v>
      </c>
      <c r="G2" s="2">
        <v>42</v>
      </c>
      <c r="H2" s="57">
        <v>0</v>
      </c>
    </row>
    <row r="3" spans="1:8" x14ac:dyDescent="0.3">
      <c r="A3" s="20">
        <v>2</v>
      </c>
      <c r="B3" s="14" t="s">
        <v>198</v>
      </c>
      <c r="C3" s="23" t="s">
        <v>275</v>
      </c>
      <c r="D3" s="2">
        <v>10</v>
      </c>
      <c r="E3" s="24">
        <f t="shared" ref="E3:E27" si="0">G3/D3</f>
        <v>4.2</v>
      </c>
      <c r="F3" s="2" t="s">
        <v>123</v>
      </c>
      <c r="G3" s="2">
        <v>42</v>
      </c>
      <c r="H3" s="57">
        <v>0</v>
      </c>
    </row>
    <row r="4" spans="1:8" x14ac:dyDescent="0.3">
      <c r="A4" s="20">
        <v>3</v>
      </c>
      <c r="B4" s="14" t="s">
        <v>182</v>
      </c>
      <c r="C4" s="23" t="s">
        <v>276</v>
      </c>
      <c r="D4" s="2">
        <v>10</v>
      </c>
      <c r="E4" s="24">
        <f t="shared" si="0"/>
        <v>5.3</v>
      </c>
      <c r="F4" s="2" t="s">
        <v>121</v>
      </c>
      <c r="G4" s="2">
        <v>53</v>
      </c>
      <c r="H4" s="57">
        <v>0</v>
      </c>
    </row>
    <row r="5" spans="1:8" x14ac:dyDescent="0.3">
      <c r="A5" s="20">
        <v>4</v>
      </c>
      <c r="B5" s="14" t="s">
        <v>202</v>
      </c>
      <c r="C5" s="23" t="s">
        <v>277</v>
      </c>
      <c r="D5" s="2">
        <v>9.5</v>
      </c>
      <c r="E5" s="24">
        <f t="shared" si="0"/>
        <v>6.1052631578947372</v>
      </c>
      <c r="F5" s="2" t="s">
        <v>129</v>
      </c>
      <c r="G5" s="2">
        <v>58</v>
      </c>
      <c r="H5" s="57">
        <v>0</v>
      </c>
    </row>
    <row r="6" spans="1:8" x14ac:dyDescent="0.3">
      <c r="A6" s="20">
        <v>5</v>
      </c>
      <c r="B6" s="14" t="s">
        <v>178</v>
      </c>
      <c r="C6" s="23" t="s">
        <v>285</v>
      </c>
      <c r="D6" s="2">
        <v>10</v>
      </c>
      <c r="E6" s="24">
        <f t="shared" si="0"/>
        <v>2.6</v>
      </c>
      <c r="F6" s="2" t="s">
        <v>121</v>
      </c>
      <c r="G6" s="2">
        <v>26</v>
      </c>
      <c r="H6" s="57">
        <v>0</v>
      </c>
    </row>
    <row r="7" spans="1:8" x14ac:dyDescent="0.3">
      <c r="A7" s="20">
        <v>6</v>
      </c>
      <c r="B7" s="14" t="s">
        <v>194</v>
      </c>
      <c r="C7" s="23" t="s">
        <v>278</v>
      </c>
      <c r="D7" s="2">
        <v>7.2</v>
      </c>
      <c r="E7" s="24">
        <f t="shared" si="0"/>
        <v>3.4722222222222223</v>
      </c>
      <c r="F7" s="2" t="s">
        <v>129</v>
      </c>
      <c r="G7" s="2">
        <v>25</v>
      </c>
      <c r="H7" s="57">
        <v>0</v>
      </c>
    </row>
    <row r="8" spans="1:8" x14ac:dyDescent="0.3">
      <c r="A8" s="20">
        <v>7</v>
      </c>
      <c r="B8" s="14" t="s">
        <v>205</v>
      </c>
      <c r="C8" s="23" t="s">
        <v>279</v>
      </c>
      <c r="D8" s="2">
        <v>7.4</v>
      </c>
      <c r="E8" s="24">
        <f t="shared" si="0"/>
        <v>4.1891891891891886</v>
      </c>
      <c r="F8" s="2" t="s">
        <v>121</v>
      </c>
      <c r="G8" s="2">
        <v>31</v>
      </c>
      <c r="H8" s="57">
        <v>0</v>
      </c>
    </row>
    <row r="9" spans="1:8" x14ac:dyDescent="0.3">
      <c r="A9" s="20">
        <v>8</v>
      </c>
      <c r="B9" s="14" t="s">
        <v>190</v>
      </c>
      <c r="C9" s="23" t="s">
        <v>281</v>
      </c>
      <c r="D9" s="2">
        <v>8.3000000000000007</v>
      </c>
      <c r="E9" s="24">
        <f t="shared" si="0"/>
        <v>4.3373493975903612</v>
      </c>
      <c r="F9" s="2" t="s">
        <v>127</v>
      </c>
      <c r="G9" s="2">
        <v>36</v>
      </c>
      <c r="H9" s="57">
        <v>1</v>
      </c>
    </row>
    <row r="10" spans="1:8" x14ac:dyDescent="0.3">
      <c r="A10" s="20">
        <v>9</v>
      </c>
      <c r="B10" s="14" t="s">
        <v>191</v>
      </c>
      <c r="C10" s="23" t="s">
        <v>282</v>
      </c>
      <c r="D10" s="2">
        <v>7</v>
      </c>
      <c r="E10" s="24">
        <f t="shared" si="0"/>
        <v>5.5714285714285712</v>
      </c>
      <c r="F10" s="2" t="s">
        <v>129</v>
      </c>
      <c r="G10" s="2">
        <v>39</v>
      </c>
      <c r="H10" s="57">
        <v>0</v>
      </c>
    </row>
    <row r="11" spans="1:8" x14ac:dyDescent="0.3">
      <c r="A11" s="20">
        <v>10</v>
      </c>
      <c r="B11" s="14" t="s">
        <v>183</v>
      </c>
      <c r="C11" s="23" t="s">
        <v>286</v>
      </c>
      <c r="D11" s="2">
        <v>9</v>
      </c>
      <c r="E11" s="24">
        <f t="shared" si="0"/>
        <v>4.4444444444444446</v>
      </c>
      <c r="F11" s="2" t="s">
        <v>125</v>
      </c>
      <c r="G11" s="2">
        <v>40</v>
      </c>
      <c r="H11" s="57">
        <v>0</v>
      </c>
    </row>
    <row r="12" spans="1:8" x14ac:dyDescent="0.3">
      <c r="A12" s="20">
        <v>11</v>
      </c>
      <c r="B12" s="14" t="s">
        <v>179</v>
      </c>
      <c r="C12" s="23" t="s">
        <v>287</v>
      </c>
      <c r="D12" s="2">
        <v>10</v>
      </c>
      <c r="E12" s="24">
        <f t="shared" si="0"/>
        <v>4.3</v>
      </c>
      <c r="F12" s="2" t="s">
        <v>133</v>
      </c>
      <c r="G12" s="2">
        <v>43</v>
      </c>
      <c r="H12" s="57">
        <v>0</v>
      </c>
    </row>
    <row r="13" spans="1:8" x14ac:dyDescent="0.3">
      <c r="A13" s="20">
        <v>12</v>
      </c>
      <c r="B13" s="14" t="s">
        <v>180</v>
      </c>
      <c r="C13" s="23" t="s">
        <v>288</v>
      </c>
      <c r="D13" s="2">
        <v>9</v>
      </c>
      <c r="E13" s="24">
        <f t="shared" si="0"/>
        <v>5.2222222222222223</v>
      </c>
      <c r="F13" s="2" t="s">
        <v>125</v>
      </c>
      <c r="G13" s="2">
        <v>47</v>
      </c>
      <c r="H13" s="57">
        <v>0</v>
      </c>
    </row>
    <row r="14" spans="1:8" x14ac:dyDescent="0.3">
      <c r="A14" s="20">
        <v>13</v>
      </c>
      <c r="B14" s="14" t="s">
        <v>196</v>
      </c>
      <c r="C14" s="23" t="s">
        <v>288</v>
      </c>
      <c r="D14" s="2">
        <v>9</v>
      </c>
      <c r="E14" s="24">
        <f t="shared" si="0"/>
        <v>5.2222222222222223</v>
      </c>
      <c r="F14" s="2" t="s">
        <v>127</v>
      </c>
      <c r="G14" s="2">
        <v>47</v>
      </c>
      <c r="H14" s="57">
        <v>0</v>
      </c>
    </row>
    <row r="15" spans="1:8" x14ac:dyDescent="0.3">
      <c r="A15" s="20">
        <v>14</v>
      </c>
      <c r="B15" s="14" t="s">
        <v>182</v>
      </c>
      <c r="C15" s="23" t="s">
        <v>289</v>
      </c>
      <c r="D15" s="2">
        <v>10</v>
      </c>
      <c r="E15" s="24">
        <f t="shared" si="0"/>
        <v>4.8</v>
      </c>
      <c r="F15" s="2" t="s">
        <v>131</v>
      </c>
      <c r="G15" s="2">
        <v>48</v>
      </c>
      <c r="H15" s="57">
        <v>0</v>
      </c>
    </row>
    <row r="16" spans="1:8" x14ac:dyDescent="0.3">
      <c r="A16" s="20">
        <v>15</v>
      </c>
      <c r="B16" s="14" t="s">
        <v>185</v>
      </c>
      <c r="C16" s="23" t="s">
        <v>290</v>
      </c>
      <c r="D16" s="2">
        <v>10</v>
      </c>
      <c r="E16" s="24">
        <f t="shared" si="0"/>
        <v>6.4</v>
      </c>
      <c r="F16" s="2" t="s">
        <v>127</v>
      </c>
      <c r="G16" s="2">
        <v>64</v>
      </c>
      <c r="H16" s="57">
        <v>0</v>
      </c>
    </row>
    <row r="17" spans="1:8" x14ac:dyDescent="0.3">
      <c r="A17" s="20">
        <v>16</v>
      </c>
      <c r="B17" s="14" t="s">
        <v>179</v>
      </c>
      <c r="C17" s="23" t="s">
        <v>291</v>
      </c>
      <c r="D17" s="2">
        <v>10</v>
      </c>
      <c r="E17" s="24">
        <f t="shared" si="0"/>
        <v>6.6</v>
      </c>
      <c r="F17" s="2" t="s">
        <v>125</v>
      </c>
      <c r="G17" s="2">
        <v>66</v>
      </c>
      <c r="H17" s="57">
        <v>0</v>
      </c>
    </row>
    <row r="18" spans="1:8" x14ac:dyDescent="0.3">
      <c r="A18" s="20">
        <v>17</v>
      </c>
      <c r="B18" s="14" t="s">
        <v>196</v>
      </c>
      <c r="C18" s="23" t="s">
        <v>291</v>
      </c>
      <c r="D18" s="2">
        <v>10</v>
      </c>
      <c r="E18" s="24">
        <f t="shared" si="0"/>
        <v>6.6</v>
      </c>
      <c r="F18" s="2" t="s">
        <v>129</v>
      </c>
      <c r="G18" s="2">
        <v>66</v>
      </c>
      <c r="H18" s="57">
        <v>0</v>
      </c>
    </row>
    <row r="19" spans="1:8" x14ac:dyDescent="0.3">
      <c r="A19" s="20">
        <v>18</v>
      </c>
      <c r="B19" s="14" t="s">
        <v>192</v>
      </c>
      <c r="C19" s="23" t="s">
        <v>292</v>
      </c>
      <c r="D19" s="2">
        <v>10</v>
      </c>
      <c r="E19" s="24">
        <f t="shared" si="0"/>
        <v>7.2</v>
      </c>
      <c r="F19" s="2" t="s">
        <v>123</v>
      </c>
      <c r="G19" s="2">
        <v>72</v>
      </c>
      <c r="H19" s="57">
        <v>0</v>
      </c>
    </row>
    <row r="20" spans="1:8" x14ac:dyDescent="0.3">
      <c r="A20" s="20">
        <v>19</v>
      </c>
      <c r="B20" s="14" t="s">
        <v>184</v>
      </c>
      <c r="C20" s="23" t="s">
        <v>280</v>
      </c>
      <c r="D20" s="2">
        <v>7.2</v>
      </c>
      <c r="E20" s="24">
        <f t="shared" si="0"/>
        <v>3.4722222222222223</v>
      </c>
      <c r="F20" s="2" t="s">
        <v>125</v>
      </c>
      <c r="G20" s="2">
        <v>25</v>
      </c>
      <c r="H20" s="57">
        <v>1</v>
      </c>
    </row>
    <row r="21" spans="1:8" x14ac:dyDescent="0.3">
      <c r="A21" s="20">
        <v>20</v>
      </c>
      <c r="B21" s="14" t="s">
        <v>219</v>
      </c>
      <c r="C21" s="23" t="s">
        <v>283</v>
      </c>
      <c r="D21" s="2">
        <v>3</v>
      </c>
      <c r="E21" s="24">
        <f t="shared" si="0"/>
        <v>9</v>
      </c>
      <c r="F21" s="2" t="s">
        <v>133</v>
      </c>
      <c r="G21" s="2">
        <v>27</v>
      </c>
      <c r="H21" s="57">
        <v>0</v>
      </c>
    </row>
    <row r="22" spans="1:8" x14ac:dyDescent="0.3">
      <c r="A22" s="20">
        <v>21</v>
      </c>
      <c r="B22" s="14" t="s">
        <v>218</v>
      </c>
      <c r="C22" s="23" t="s">
        <v>284</v>
      </c>
      <c r="D22" s="2">
        <v>5</v>
      </c>
      <c r="E22" s="24">
        <f t="shared" si="0"/>
        <v>5.6</v>
      </c>
      <c r="F22" s="2" t="s">
        <v>127</v>
      </c>
      <c r="G22" s="2">
        <v>28</v>
      </c>
      <c r="H22" s="57">
        <v>0</v>
      </c>
    </row>
    <row r="23" spans="1:8" x14ac:dyDescent="0.3">
      <c r="A23" s="20">
        <v>22</v>
      </c>
      <c r="B23" s="14" t="s">
        <v>193</v>
      </c>
      <c r="C23" s="23" t="s">
        <v>293</v>
      </c>
      <c r="D23" s="2">
        <v>8</v>
      </c>
      <c r="E23" s="24">
        <f t="shared" si="0"/>
        <v>3.875</v>
      </c>
      <c r="F23" s="2" t="s">
        <v>125</v>
      </c>
      <c r="G23" s="2">
        <v>31</v>
      </c>
      <c r="H23" s="57">
        <v>0</v>
      </c>
    </row>
    <row r="24" spans="1:8" x14ac:dyDescent="0.3">
      <c r="A24" s="20">
        <v>23</v>
      </c>
      <c r="B24" s="14" t="s">
        <v>186</v>
      </c>
      <c r="C24" s="23" t="s">
        <v>294</v>
      </c>
      <c r="D24" s="2">
        <v>10</v>
      </c>
      <c r="E24" s="24">
        <f t="shared" si="0"/>
        <v>3.5</v>
      </c>
      <c r="F24" s="2" t="s">
        <v>129</v>
      </c>
      <c r="G24" s="2">
        <v>35</v>
      </c>
      <c r="H24" s="57">
        <v>1</v>
      </c>
    </row>
    <row r="25" spans="1:8" x14ac:dyDescent="0.3">
      <c r="A25" s="20">
        <v>24</v>
      </c>
      <c r="B25" s="14" t="s">
        <v>194</v>
      </c>
      <c r="C25" s="23" t="s">
        <v>295</v>
      </c>
      <c r="D25" s="2">
        <v>9</v>
      </c>
      <c r="E25" s="24">
        <f t="shared" si="0"/>
        <v>4</v>
      </c>
      <c r="F25" s="2" t="s">
        <v>127</v>
      </c>
      <c r="G25" s="2">
        <v>36</v>
      </c>
      <c r="H25" s="57">
        <v>0</v>
      </c>
    </row>
    <row r="26" spans="1:8" x14ac:dyDescent="0.3">
      <c r="A26" s="20">
        <v>25</v>
      </c>
      <c r="B26" s="14" t="s">
        <v>208</v>
      </c>
      <c r="C26" s="23" t="s">
        <v>296</v>
      </c>
      <c r="D26" s="2">
        <v>10</v>
      </c>
      <c r="E26" s="24">
        <f t="shared" si="0"/>
        <v>3.8</v>
      </c>
      <c r="F26" s="2" t="s">
        <v>119</v>
      </c>
      <c r="G26" s="2">
        <v>38</v>
      </c>
      <c r="H26" s="57">
        <v>0</v>
      </c>
    </row>
    <row r="27" spans="1:8" x14ac:dyDescent="0.3">
      <c r="A27" s="49">
        <v>26</v>
      </c>
      <c r="B27" s="62" t="s">
        <v>178</v>
      </c>
      <c r="C27" s="63" t="s">
        <v>284</v>
      </c>
      <c r="D27" s="64">
        <v>10</v>
      </c>
      <c r="E27" s="65">
        <f t="shared" si="0"/>
        <v>2.8</v>
      </c>
      <c r="F27" s="64" t="s">
        <v>123</v>
      </c>
      <c r="G27" s="64">
        <v>28</v>
      </c>
      <c r="H27" s="48">
        <v>1</v>
      </c>
    </row>
    <row r="28" spans="1:8" x14ac:dyDescent="0.3">
      <c r="B28" s="8"/>
    </row>
    <row r="29" spans="1:8" x14ac:dyDescent="0.3">
      <c r="B29" s="8"/>
    </row>
    <row r="30" spans="1:8" x14ac:dyDescent="0.3">
      <c r="B30" s="8"/>
    </row>
    <row r="31" spans="1:8" x14ac:dyDescent="0.3">
      <c r="B31" s="13"/>
    </row>
    <row r="32" spans="1:8" x14ac:dyDescent="0.3">
      <c r="B32" s="8"/>
    </row>
    <row r="33" spans="2:2" x14ac:dyDescent="0.3">
      <c r="B33" s="8"/>
    </row>
    <row r="34" spans="2:2" x14ac:dyDescent="0.3">
      <c r="B34" s="8"/>
    </row>
    <row r="35" spans="2:2" x14ac:dyDescent="0.3">
      <c r="B35" s="8"/>
    </row>
    <row r="36" spans="2:2" x14ac:dyDescent="0.3">
      <c r="B36" s="8"/>
    </row>
    <row r="37" spans="2:2" x14ac:dyDescent="0.3">
      <c r="B37" s="13"/>
    </row>
    <row r="38" spans="2:2" x14ac:dyDescent="0.3">
      <c r="B38" s="8"/>
    </row>
    <row r="39" spans="2:2" x14ac:dyDescent="0.3">
      <c r="B39" s="8"/>
    </row>
    <row r="40" spans="2:2" x14ac:dyDescent="0.3">
      <c r="B40" s="8"/>
    </row>
    <row r="41" spans="2:2" x14ac:dyDescent="0.3">
      <c r="B41" s="8"/>
    </row>
    <row r="42" spans="2:2" x14ac:dyDescent="0.3">
      <c r="B42" s="8"/>
    </row>
    <row r="43" spans="2:2" x14ac:dyDescent="0.3">
      <c r="B43" s="13"/>
    </row>
    <row r="44" spans="2:2" x14ac:dyDescent="0.3">
      <c r="B44" s="8"/>
    </row>
    <row r="45" spans="2:2" x14ac:dyDescent="0.3">
      <c r="B45" s="8"/>
    </row>
    <row r="46" spans="2:2" x14ac:dyDescent="0.3">
      <c r="B46" s="8"/>
    </row>
    <row r="47" spans="2:2" x14ac:dyDescent="0.3">
      <c r="B47" s="8"/>
    </row>
    <row r="48" spans="2:2" x14ac:dyDescent="0.3">
      <c r="B48" s="8"/>
    </row>
    <row r="49" spans="2:2" x14ac:dyDescent="0.3">
      <c r="B49" s="11"/>
    </row>
    <row r="50" spans="2:2" x14ac:dyDescent="0.3">
      <c r="B50" s="8"/>
    </row>
    <row r="51" spans="2:2" x14ac:dyDescent="0.3">
      <c r="B51" s="8"/>
    </row>
    <row r="52" spans="2:2" x14ac:dyDescent="0.3">
      <c r="B52" s="8"/>
    </row>
    <row r="53" spans="2:2" x14ac:dyDescent="0.3">
      <c r="B53" s="8"/>
    </row>
    <row r="54" spans="2:2" x14ac:dyDescent="0.3">
      <c r="B54" s="8"/>
    </row>
    <row r="55" spans="2:2" x14ac:dyDescent="0.3">
      <c r="B55" s="11"/>
    </row>
    <row r="56" spans="2:2" x14ac:dyDescent="0.3">
      <c r="B56" s="8"/>
    </row>
    <row r="57" spans="2:2" x14ac:dyDescent="0.3">
      <c r="B57" s="8"/>
    </row>
    <row r="58" spans="2:2" x14ac:dyDescent="0.3">
      <c r="B58" s="8"/>
    </row>
    <row r="59" spans="2:2" x14ac:dyDescent="0.3">
      <c r="B59" s="8"/>
    </row>
    <row r="60" spans="2:2" x14ac:dyDescent="0.3">
      <c r="B60" s="8"/>
    </row>
    <row r="61" spans="2:2" x14ac:dyDescent="0.3">
      <c r="B61" s="11"/>
    </row>
    <row r="62" spans="2:2" x14ac:dyDescent="0.3">
      <c r="B62" s="8"/>
    </row>
    <row r="63" spans="2:2" x14ac:dyDescent="0.3">
      <c r="B63" s="8"/>
    </row>
    <row r="64" spans="2:2" x14ac:dyDescent="0.3">
      <c r="B64" s="8"/>
    </row>
    <row r="65" spans="2:2" x14ac:dyDescent="0.3">
      <c r="B65" s="8"/>
    </row>
    <row r="66" spans="2:2" x14ac:dyDescent="0.3">
      <c r="B66" s="8"/>
    </row>
    <row r="67" spans="2:2" x14ac:dyDescent="0.3">
      <c r="B67" s="11"/>
    </row>
    <row r="68" spans="2:2" x14ac:dyDescent="0.3">
      <c r="B68" s="8"/>
    </row>
    <row r="69" spans="2:2" x14ac:dyDescent="0.3">
      <c r="B69" s="8"/>
    </row>
    <row r="70" spans="2:2" x14ac:dyDescent="0.3">
      <c r="B70" s="8"/>
    </row>
    <row r="71" spans="2:2" x14ac:dyDescent="0.3">
      <c r="B71" s="8"/>
    </row>
    <row r="72" spans="2:2" x14ac:dyDescent="0.3">
      <c r="B72" s="8"/>
    </row>
    <row r="73" spans="2:2" x14ac:dyDescent="0.3">
      <c r="B73" s="11"/>
    </row>
    <row r="74" spans="2:2" x14ac:dyDescent="0.3">
      <c r="B74" s="8"/>
    </row>
    <row r="75" spans="2:2" x14ac:dyDescent="0.3">
      <c r="B75" s="8"/>
    </row>
    <row r="76" spans="2:2" x14ac:dyDescent="0.3">
      <c r="B76" s="8"/>
    </row>
    <row r="77" spans="2:2" x14ac:dyDescent="0.3">
      <c r="B77" s="8"/>
    </row>
    <row r="78" spans="2:2" x14ac:dyDescent="0.3">
      <c r="B78" s="8"/>
    </row>
    <row r="79" spans="2:2" x14ac:dyDescent="0.3">
      <c r="B79" s="11"/>
    </row>
    <row r="80" spans="2:2" x14ac:dyDescent="0.3">
      <c r="B80" s="8"/>
    </row>
    <row r="81" spans="2:2" x14ac:dyDescent="0.3">
      <c r="B81" s="8"/>
    </row>
    <row r="82" spans="2:2" x14ac:dyDescent="0.3">
      <c r="B82" s="8"/>
    </row>
    <row r="83" spans="2:2" x14ac:dyDescent="0.3">
      <c r="B83" s="8"/>
    </row>
    <row r="84" spans="2:2" x14ac:dyDescent="0.3">
      <c r="B84" s="8"/>
    </row>
    <row r="85" spans="2:2" x14ac:dyDescent="0.3">
      <c r="B85" s="11"/>
    </row>
    <row r="86" spans="2:2" x14ac:dyDescent="0.3">
      <c r="B86" s="8"/>
    </row>
    <row r="87" spans="2:2" x14ac:dyDescent="0.3">
      <c r="B87" s="8"/>
    </row>
    <row r="88" spans="2:2" x14ac:dyDescent="0.3">
      <c r="B88" s="8"/>
    </row>
    <row r="89" spans="2:2" x14ac:dyDescent="0.3">
      <c r="B89" s="8"/>
    </row>
    <row r="90" spans="2:2" x14ac:dyDescent="0.3">
      <c r="B90" s="8"/>
    </row>
    <row r="91" spans="2:2" x14ac:dyDescent="0.3">
      <c r="B91" s="11"/>
    </row>
    <row r="92" spans="2:2" x14ac:dyDescent="0.3">
      <c r="B92" s="8"/>
    </row>
    <row r="93" spans="2:2" x14ac:dyDescent="0.3">
      <c r="B93" s="8"/>
    </row>
    <row r="94" spans="2:2" x14ac:dyDescent="0.3">
      <c r="B94" s="8"/>
    </row>
    <row r="95" spans="2:2" x14ac:dyDescent="0.3">
      <c r="B95" s="8"/>
    </row>
    <row r="96" spans="2:2" x14ac:dyDescent="0.3">
      <c r="B96" s="8"/>
    </row>
    <row r="97" spans="2:2" x14ac:dyDescent="0.3">
      <c r="B97" s="11"/>
    </row>
    <row r="98" spans="2:2" x14ac:dyDescent="0.3">
      <c r="B98" s="8"/>
    </row>
    <row r="99" spans="2:2" x14ac:dyDescent="0.3">
      <c r="B99" s="8"/>
    </row>
    <row r="100" spans="2:2" x14ac:dyDescent="0.3">
      <c r="B100" s="8"/>
    </row>
    <row r="101" spans="2:2" x14ac:dyDescent="0.3">
      <c r="B101" s="8"/>
    </row>
    <row r="102" spans="2:2" x14ac:dyDescent="0.3">
      <c r="B102" s="8"/>
    </row>
    <row r="103" spans="2:2" x14ac:dyDescent="0.3">
      <c r="B103" s="11"/>
    </row>
    <row r="104" spans="2:2" x14ac:dyDescent="0.3">
      <c r="B104" s="8"/>
    </row>
    <row r="105" spans="2:2" x14ac:dyDescent="0.3">
      <c r="B105" s="8"/>
    </row>
    <row r="106" spans="2:2" x14ac:dyDescent="0.3">
      <c r="B106" s="8"/>
    </row>
    <row r="107" spans="2:2" x14ac:dyDescent="0.3">
      <c r="B107" s="8"/>
    </row>
    <row r="108" spans="2:2" x14ac:dyDescent="0.3">
      <c r="B108" s="8"/>
    </row>
    <row r="109" spans="2:2" x14ac:dyDescent="0.3">
      <c r="B109" s="11"/>
    </row>
    <row r="110" spans="2:2" x14ac:dyDescent="0.3">
      <c r="B110" s="8"/>
    </row>
    <row r="111" spans="2:2" x14ac:dyDescent="0.3">
      <c r="B111" s="8"/>
    </row>
    <row r="112" spans="2:2" x14ac:dyDescent="0.3">
      <c r="B112" s="8"/>
    </row>
    <row r="113" spans="2:2" x14ac:dyDescent="0.3">
      <c r="B113" s="8"/>
    </row>
    <row r="114" spans="2:2" x14ac:dyDescent="0.3">
      <c r="B114" s="8"/>
    </row>
    <row r="115" spans="2:2" x14ac:dyDescent="0.3">
      <c r="B115" s="13"/>
    </row>
    <row r="116" spans="2:2" x14ac:dyDescent="0.3">
      <c r="B116" s="8"/>
    </row>
    <row r="117" spans="2:2" x14ac:dyDescent="0.3">
      <c r="B117" s="8"/>
    </row>
    <row r="118" spans="2:2" x14ac:dyDescent="0.3">
      <c r="B118" s="8"/>
    </row>
    <row r="119" spans="2:2" x14ac:dyDescent="0.3">
      <c r="B119" s="8"/>
    </row>
    <row r="120" spans="2:2" x14ac:dyDescent="0.3">
      <c r="B120" s="8"/>
    </row>
    <row r="121" spans="2:2" x14ac:dyDescent="0.3">
      <c r="B121" s="13"/>
    </row>
    <row r="122" spans="2:2" x14ac:dyDescent="0.3">
      <c r="B122" s="8"/>
    </row>
    <row r="123" spans="2:2" x14ac:dyDescent="0.3">
      <c r="B123" s="8"/>
    </row>
    <row r="124" spans="2:2" x14ac:dyDescent="0.3">
      <c r="B124" s="8"/>
    </row>
    <row r="125" spans="2:2" x14ac:dyDescent="0.3">
      <c r="B125" s="8"/>
    </row>
    <row r="126" spans="2:2" x14ac:dyDescent="0.3">
      <c r="B126" s="8"/>
    </row>
    <row r="127" spans="2:2" x14ac:dyDescent="0.3">
      <c r="B127" s="13"/>
    </row>
    <row r="128" spans="2:2" x14ac:dyDescent="0.3">
      <c r="B128" s="8"/>
    </row>
    <row r="129" spans="2:2" x14ac:dyDescent="0.3">
      <c r="B129" s="8"/>
    </row>
    <row r="130" spans="2:2" x14ac:dyDescent="0.3">
      <c r="B130" s="8"/>
    </row>
    <row r="131" spans="2:2" x14ac:dyDescent="0.3">
      <c r="B131" s="8"/>
    </row>
    <row r="132" spans="2:2" x14ac:dyDescent="0.3">
      <c r="B132" s="8"/>
    </row>
    <row r="133" spans="2:2" x14ac:dyDescent="0.3">
      <c r="B133" s="11"/>
    </row>
    <row r="134" spans="2:2" x14ac:dyDescent="0.3">
      <c r="B134" s="8"/>
    </row>
    <row r="135" spans="2:2" x14ac:dyDescent="0.3">
      <c r="B135" s="8"/>
    </row>
    <row r="136" spans="2:2" x14ac:dyDescent="0.3">
      <c r="B136" s="8"/>
    </row>
    <row r="137" spans="2:2" x14ac:dyDescent="0.3">
      <c r="B137" s="8"/>
    </row>
    <row r="138" spans="2:2" x14ac:dyDescent="0.3">
      <c r="B138" s="8"/>
    </row>
    <row r="139" spans="2:2" x14ac:dyDescent="0.3">
      <c r="B139" s="11"/>
    </row>
    <row r="140" spans="2:2" x14ac:dyDescent="0.3">
      <c r="B140" s="8"/>
    </row>
    <row r="141" spans="2:2" x14ac:dyDescent="0.3">
      <c r="B141" s="8"/>
    </row>
    <row r="142" spans="2:2" x14ac:dyDescent="0.3">
      <c r="B142" s="8"/>
    </row>
    <row r="143" spans="2:2" x14ac:dyDescent="0.3">
      <c r="B143" s="8"/>
    </row>
    <row r="144" spans="2:2" x14ac:dyDescent="0.3">
      <c r="B144" s="8"/>
    </row>
    <row r="145" spans="2:2" x14ac:dyDescent="0.3">
      <c r="B145" s="11"/>
    </row>
    <row r="146" spans="2:2" x14ac:dyDescent="0.3">
      <c r="B146" s="8"/>
    </row>
    <row r="147" spans="2:2" x14ac:dyDescent="0.3">
      <c r="B147" s="8"/>
    </row>
    <row r="148" spans="2:2" x14ac:dyDescent="0.3">
      <c r="B148" s="8"/>
    </row>
    <row r="149" spans="2:2" x14ac:dyDescent="0.3">
      <c r="B149" s="8"/>
    </row>
    <row r="150" spans="2:2" x14ac:dyDescent="0.3">
      <c r="B150" s="8"/>
    </row>
    <row r="151" spans="2:2" x14ac:dyDescent="0.3">
      <c r="B151" s="11"/>
    </row>
    <row r="152" spans="2:2" x14ac:dyDescent="0.3">
      <c r="B152" s="8"/>
    </row>
    <row r="153" spans="2:2" x14ac:dyDescent="0.3">
      <c r="B153" s="8"/>
    </row>
    <row r="154" spans="2:2" x14ac:dyDescent="0.3">
      <c r="B154" s="8"/>
    </row>
    <row r="155" spans="2:2" x14ac:dyDescent="0.3">
      <c r="B155" s="8"/>
    </row>
    <row r="156" spans="2:2" x14ac:dyDescent="0.3">
      <c r="B156" s="8"/>
    </row>
    <row r="157" spans="2:2" x14ac:dyDescent="0.3">
      <c r="B157" s="11"/>
    </row>
    <row r="158" spans="2:2" x14ac:dyDescent="0.3">
      <c r="B158" s="8"/>
    </row>
    <row r="159" spans="2:2" x14ac:dyDescent="0.3">
      <c r="B159" s="8"/>
    </row>
    <row r="160" spans="2:2" x14ac:dyDescent="0.3">
      <c r="B160" s="8"/>
    </row>
    <row r="161" spans="2:2" x14ac:dyDescent="0.3">
      <c r="B161" s="8"/>
    </row>
    <row r="162" spans="2:2" x14ac:dyDescent="0.3">
      <c r="B162" s="8"/>
    </row>
    <row r="163" spans="2:2" x14ac:dyDescent="0.3">
      <c r="B163" s="11"/>
    </row>
    <row r="164" spans="2:2" x14ac:dyDescent="0.3">
      <c r="B164" s="8"/>
    </row>
    <row r="165" spans="2:2" x14ac:dyDescent="0.3">
      <c r="B165" s="8"/>
    </row>
    <row r="166" spans="2:2" x14ac:dyDescent="0.3">
      <c r="B166" s="8"/>
    </row>
    <row r="167" spans="2:2" x14ac:dyDescent="0.3">
      <c r="B167" s="8"/>
    </row>
    <row r="168" spans="2:2" x14ac:dyDescent="0.3">
      <c r="B168" s="8"/>
    </row>
    <row r="169" spans="2:2" x14ac:dyDescent="0.3">
      <c r="B169" s="11"/>
    </row>
    <row r="170" spans="2:2" x14ac:dyDescent="0.3">
      <c r="B170" s="8"/>
    </row>
    <row r="171" spans="2:2" x14ac:dyDescent="0.3">
      <c r="B171" s="8"/>
    </row>
    <row r="172" spans="2:2" x14ac:dyDescent="0.3">
      <c r="B172" s="8"/>
    </row>
    <row r="173" spans="2:2" x14ac:dyDescent="0.3">
      <c r="B173" s="8"/>
    </row>
    <row r="174" spans="2:2" x14ac:dyDescent="0.3">
      <c r="B174" s="8"/>
    </row>
    <row r="175" spans="2:2" x14ac:dyDescent="0.3">
      <c r="B175" s="11"/>
    </row>
    <row r="176" spans="2:2" x14ac:dyDescent="0.3">
      <c r="B176" s="8"/>
    </row>
    <row r="177" spans="2:2" x14ac:dyDescent="0.3">
      <c r="B177" s="8"/>
    </row>
    <row r="178" spans="2:2" x14ac:dyDescent="0.3">
      <c r="B178" s="8"/>
    </row>
    <row r="179" spans="2:2" x14ac:dyDescent="0.3">
      <c r="B179" s="8"/>
    </row>
    <row r="180" spans="2:2" x14ac:dyDescent="0.3">
      <c r="B180" s="8"/>
    </row>
    <row r="181" spans="2:2" x14ac:dyDescent="0.3">
      <c r="B181" s="11"/>
    </row>
    <row r="182" spans="2:2" x14ac:dyDescent="0.3">
      <c r="B182" s="8"/>
    </row>
    <row r="183" spans="2:2" x14ac:dyDescent="0.3">
      <c r="B183" s="8"/>
    </row>
    <row r="184" spans="2:2" x14ac:dyDescent="0.3">
      <c r="B184" s="8"/>
    </row>
    <row r="185" spans="2:2" x14ac:dyDescent="0.3">
      <c r="B185" s="8"/>
    </row>
    <row r="186" spans="2:2" x14ac:dyDescent="0.3">
      <c r="B186" s="8"/>
    </row>
    <row r="187" spans="2:2" x14ac:dyDescent="0.3">
      <c r="B187" s="11"/>
    </row>
    <row r="188" spans="2:2" x14ac:dyDescent="0.3">
      <c r="B188" s="8"/>
    </row>
    <row r="189" spans="2:2" x14ac:dyDescent="0.3">
      <c r="B189" s="8"/>
    </row>
    <row r="190" spans="2:2" x14ac:dyDescent="0.3">
      <c r="B190" s="8"/>
    </row>
    <row r="191" spans="2:2" x14ac:dyDescent="0.3">
      <c r="B191" s="8"/>
    </row>
    <row r="192" spans="2:2" x14ac:dyDescent="0.3">
      <c r="B192" s="8"/>
    </row>
    <row r="193" spans="2:2" x14ac:dyDescent="0.3">
      <c r="B193" s="11"/>
    </row>
    <row r="194" spans="2:2" x14ac:dyDescent="0.3">
      <c r="B194" s="8"/>
    </row>
    <row r="195" spans="2:2" x14ac:dyDescent="0.3">
      <c r="B195" s="8"/>
    </row>
    <row r="196" spans="2:2" x14ac:dyDescent="0.3">
      <c r="B196" s="8"/>
    </row>
    <row r="197" spans="2:2" x14ac:dyDescent="0.3">
      <c r="B197" s="8"/>
    </row>
    <row r="198" spans="2:2" x14ac:dyDescent="0.3">
      <c r="B198" s="8"/>
    </row>
    <row r="199" spans="2:2" x14ac:dyDescent="0.3">
      <c r="B199" s="11"/>
    </row>
    <row r="200" spans="2:2" x14ac:dyDescent="0.3">
      <c r="B200" s="8"/>
    </row>
    <row r="201" spans="2:2" x14ac:dyDescent="0.3">
      <c r="B201" s="8"/>
    </row>
    <row r="202" spans="2:2" x14ac:dyDescent="0.3">
      <c r="B202" s="8"/>
    </row>
    <row r="203" spans="2:2" x14ac:dyDescent="0.3">
      <c r="B203" s="8"/>
    </row>
    <row r="204" spans="2:2" x14ac:dyDescent="0.3">
      <c r="B204" s="8"/>
    </row>
    <row r="205" spans="2:2" x14ac:dyDescent="0.3">
      <c r="B205" s="11"/>
    </row>
    <row r="206" spans="2:2" x14ac:dyDescent="0.3">
      <c r="B206" s="8"/>
    </row>
    <row r="207" spans="2:2" x14ac:dyDescent="0.3">
      <c r="B207" s="8"/>
    </row>
    <row r="208" spans="2:2" x14ac:dyDescent="0.3">
      <c r="B208" s="8"/>
    </row>
    <row r="209" spans="2:2" x14ac:dyDescent="0.3">
      <c r="B209" s="8"/>
    </row>
    <row r="210" spans="2:2" x14ac:dyDescent="0.3">
      <c r="B210" s="8"/>
    </row>
    <row r="211" spans="2:2" x14ac:dyDescent="0.3">
      <c r="B211" s="11"/>
    </row>
    <row r="212" spans="2:2" x14ac:dyDescent="0.3">
      <c r="B212" s="8"/>
    </row>
    <row r="213" spans="2:2" x14ac:dyDescent="0.3">
      <c r="B213" s="8"/>
    </row>
    <row r="214" spans="2:2" x14ac:dyDescent="0.3">
      <c r="B214" s="8"/>
    </row>
    <row r="215" spans="2:2" x14ac:dyDescent="0.3">
      <c r="B215" s="8"/>
    </row>
    <row r="216" spans="2:2" x14ac:dyDescent="0.3">
      <c r="B216" s="8"/>
    </row>
    <row r="217" spans="2:2" x14ac:dyDescent="0.3">
      <c r="B217" s="11"/>
    </row>
    <row r="218" spans="2:2" x14ac:dyDescent="0.3">
      <c r="B218" s="8"/>
    </row>
    <row r="219" spans="2:2" x14ac:dyDescent="0.3">
      <c r="B219" s="8"/>
    </row>
    <row r="220" spans="2:2" x14ac:dyDescent="0.3">
      <c r="B220" s="8"/>
    </row>
    <row r="221" spans="2:2" x14ac:dyDescent="0.3">
      <c r="B221" s="8"/>
    </row>
    <row r="222" spans="2:2" x14ac:dyDescent="0.3">
      <c r="B222" s="8"/>
    </row>
    <row r="223" spans="2:2" x14ac:dyDescent="0.3">
      <c r="B223" s="11"/>
    </row>
    <row r="224" spans="2:2" x14ac:dyDescent="0.3">
      <c r="B224" s="8"/>
    </row>
    <row r="225" spans="2:2" x14ac:dyDescent="0.3">
      <c r="B225" s="8"/>
    </row>
    <row r="226" spans="2:2" x14ac:dyDescent="0.3">
      <c r="B226" s="8"/>
    </row>
    <row r="227" spans="2:2" x14ac:dyDescent="0.3">
      <c r="B227" s="8"/>
    </row>
    <row r="228" spans="2:2" x14ac:dyDescent="0.3">
      <c r="B228" s="8"/>
    </row>
    <row r="229" spans="2:2" x14ac:dyDescent="0.3">
      <c r="B229" s="11"/>
    </row>
    <row r="230" spans="2:2" x14ac:dyDescent="0.3">
      <c r="B230" s="8"/>
    </row>
    <row r="231" spans="2:2" x14ac:dyDescent="0.3">
      <c r="B231" s="8"/>
    </row>
    <row r="232" spans="2:2" x14ac:dyDescent="0.3">
      <c r="B232" s="8"/>
    </row>
    <row r="233" spans="2:2" x14ac:dyDescent="0.3">
      <c r="B233" s="8"/>
    </row>
    <row r="234" spans="2:2" x14ac:dyDescent="0.3">
      <c r="B234" s="8"/>
    </row>
    <row r="235" spans="2:2" x14ac:dyDescent="0.3">
      <c r="B235" s="11"/>
    </row>
    <row r="236" spans="2:2" x14ac:dyDescent="0.3">
      <c r="B236" s="8"/>
    </row>
    <row r="237" spans="2:2" x14ac:dyDescent="0.3">
      <c r="B237" s="8"/>
    </row>
    <row r="238" spans="2:2" x14ac:dyDescent="0.3">
      <c r="B238" s="8"/>
    </row>
    <row r="239" spans="2:2" x14ac:dyDescent="0.3">
      <c r="B239" s="8"/>
    </row>
    <row r="240" spans="2:2" x14ac:dyDescent="0.3">
      <c r="B240" s="8"/>
    </row>
    <row r="241" spans="2:2" x14ac:dyDescent="0.3">
      <c r="B241" s="11"/>
    </row>
    <row r="242" spans="2:2" x14ac:dyDescent="0.3">
      <c r="B242" s="8"/>
    </row>
    <row r="243" spans="2:2" x14ac:dyDescent="0.3">
      <c r="B243" s="8"/>
    </row>
    <row r="244" spans="2:2" x14ac:dyDescent="0.3">
      <c r="B244" s="8"/>
    </row>
    <row r="245" spans="2:2" x14ac:dyDescent="0.3">
      <c r="B245" s="8"/>
    </row>
    <row r="246" spans="2:2" x14ac:dyDescent="0.3">
      <c r="B246" s="8"/>
    </row>
    <row r="247" spans="2:2" x14ac:dyDescent="0.3">
      <c r="B247" s="11"/>
    </row>
    <row r="248" spans="2:2" x14ac:dyDescent="0.3">
      <c r="B248" s="8"/>
    </row>
    <row r="249" spans="2:2" x14ac:dyDescent="0.3">
      <c r="B249" s="8"/>
    </row>
    <row r="250" spans="2:2" x14ac:dyDescent="0.3">
      <c r="B250" s="8"/>
    </row>
    <row r="251" spans="2:2" x14ac:dyDescent="0.3">
      <c r="B251" s="8"/>
    </row>
    <row r="252" spans="2:2" x14ac:dyDescent="0.3">
      <c r="B252" s="8"/>
    </row>
    <row r="253" spans="2:2" x14ac:dyDescent="0.3">
      <c r="B253" s="11"/>
    </row>
    <row r="254" spans="2:2" x14ac:dyDescent="0.3">
      <c r="B254" s="8"/>
    </row>
    <row r="255" spans="2:2" x14ac:dyDescent="0.3">
      <c r="B255" s="8"/>
    </row>
    <row r="256" spans="2:2" x14ac:dyDescent="0.3">
      <c r="B256" s="8"/>
    </row>
    <row r="257" spans="2:2" x14ac:dyDescent="0.3">
      <c r="B257" s="8"/>
    </row>
    <row r="258" spans="2:2" x14ac:dyDescent="0.3">
      <c r="B258" s="8"/>
    </row>
    <row r="259" spans="2:2" x14ac:dyDescent="0.3">
      <c r="B259" s="11"/>
    </row>
    <row r="260" spans="2:2" x14ac:dyDescent="0.3">
      <c r="B260" s="8"/>
    </row>
    <row r="261" spans="2:2" x14ac:dyDescent="0.3">
      <c r="B261" s="8"/>
    </row>
    <row r="262" spans="2:2" x14ac:dyDescent="0.3">
      <c r="B262" s="8"/>
    </row>
    <row r="263" spans="2:2" x14ac:dyDescent="0.3">
      <c r="B263" s="8"/>
    </row>
    <row r="264" spans="2:2" x14ac:dyDescent="0.3">
      <c r="B264" s="8"/>
    </row>
    <row r="265" spans="2:2" x14ac:dyDescent="0.3">
      <c r="B265" s="11"/>
    </row>
    <row r="266" spans="2:2" x14ac:dyDescent="0.3">
      <c r="B266" s="8"/>
    </row>
    <row r="267" spans="2:2" x14ac:dyDescent="0.3">
      <c r="B267" s="8"/>
    </row>
    <row r="268" spans="2:2" x14ac:dyDescent="0.3">
      <c r="B268" s="8"/>
    </row>
    <row r="269" spans="2:2" x14ac:dyDescent="0.3">
      <c r="B269" s="8"/>
    </row>
    <row r="270" spans="2:2" x14ac:dyDescent="0.3">
      <c r="B270" s="8"/>
    </row>
    <row r="271" spans="2:2" x14ac:dyDescent="0.3">
      <c r="B271" s="11"/>
    </row>
    <row r="272" spans="2:2" x14ac:dyDescent="0.3">
      <c r="B272" s="8"/>
    </row>
    <row r="273" spans="2:2" x14ac:dyDescent="0.3">
      <c r="B273" s="8"/>
    </row>
    <row r="274" spans="2:2" x14ac:dyDescent="0.3">
      <c r="B274" s="8"/>
    </row>
    <row r="275" spans="2:2" x14ac:dyDescent="0.3">
      <c r="B275" s="8"/>
    </row>
    <row r="276" spans="2:2" x14ac:dyDescent="0.3">
      <c r="B276" s="8"/>
    </row>
    <row r="277" spans="2:2" x14ac:dyDescent="0.3">
      <c r="B277" s="13"/>
    </row>
    <row r="278" spans="2:2" x14ac:dyDescent="0.3">
      <c r="B278" s="8"/>
    </row>
    <row r="279" spans="2:2" x14ac:dyDescent="0.3">
      <c r="B279" s="8"/>
    </row>
    <row r="280" spans="2:2" x14ac:dyDescent="0.3">
      <c r="B280" s="8"/>
    </row>
    <row r="281" spans="2:2" x14ac:dyDescent="0.3">
      <c r="B281" s="8"/>
    </row>
    <row r="282" spans="2:2" x14ac:dyDescent="0.3">
      <c r="B282" s="8"/>
    </row>
    <row r="283" spans="2:2" x14ac:dyDescent="0.3">
      <c r="B283" s="13"/>
    </row>
    <row r="284" spans="2:2" x14ac:dyDescent="0.3">
      <c r="B284" s="8"/>
    </row>
    <row r="285" spans="2:2" x14ac:dyDescent="0.3">
      <c r="B285" s="8"/>
    </row>
    <row r="286" spans="2:2" x14ac:dyDescent="0.3">
      <c r="B286" s="8"/>
    </row>
    <row r="287" spans="2:2" x14ac:dyDescent="0.3">
      <c r="B287" s="8"/>
    </row>
    <row r="288" spans="2:2" x14ac:dyDescent="0.3">
      <c r="B288" s="8"/>
    </row>
    <row r="289" spans="2:2" x14ac:dyDescent="0.3">
      <c r="B289" s="13"/>
    </row>
    <row r="290" spans="2:2" x14ac:dyDescent="0.3">
      <c r="B290" s="8"/>
    </row>
    <row r="291" spans="2:2" x14ac:dyDescent="0.3">
      <c r="B291" s="8"/>
    </row>
    <row r="292" spans="2:2" x14ac:dyDescent="0.3">
      <c r="B292" s="8"/>
    </row>
    <row r="293" spans="2:2" x14ac:dyDescent="0.3">
      <c r="B293" s="8"/>
    </row>
    <row r="294" spans="2:2" x14ac:dyDescent="0.3">
      <c r="B294" s="8"/>
    </row>
    <row r="295" spans="2:2" x14ac:dyDescent="0.3">
      <c r="B295" s="13"/>
    </row>
    <row r="296" spans="2:2" x14ac:dyDescent="0.3">
      <c r="B296" s="8"/>
    </row>
    <row r="297" spans="2:2" x14ac:dyDescent="0.3">
      <c r="B297" s="8"/>
    </row>
    <row r="298" spans="2:2" x14ac:dyDescent="0.3">
      <c r="B298" s="8"/>
    </row>
    <row r="299" spans="2:2" x14ac:dyDescent="0.3">
      <c r="B299" s="8"/>
    </row>
    <row r="300" spans="2:2" x14ac:dyDescent="0.3">
      <c r="B300" s="8"/>
    </row>
    <row r="301" spans="2:2" x14ac:dyDescent="0.3">
      <c r="B301" s="13"/>
    </row>
    <row r="302" spans="2:2" x14ac:dyDescent="0.3">
      <c r="B302" s="8"/>
    </row>
    <row r="303" spans="2:2" x14ac:dyDescent="0.3">
      <c r="B303" s="8"/>
    </row>
    <row r="304" spans="2:2" x14ac:dyDescent="0.3">
      <c r="B304" s="8"/>
    </row>
    <row r="305" spans="2:2" x14ac:dyDescent="0.3">
      <c r="B305" s="8"/>
    </row>
    <row r="306" spans="2:2" x14ac:dyDescent="0.3">
      <c r="B306" s="8"/>
    </row>
    <row r="307" spans="2:2" x14ac:dyDescent="0.3">
      <c r="B307" s="13"/>
    </row>
    <row r="308" spans="2:2" x14ac:dyDescent="0.3">
      <c r="B308" s="8"/>
    </row>
    <row r="309" spans="2:2" x14ac:dyDescent="0.3">
      <c r="B309" s="8"/>
    </row>
    <row r="310" spans="2:2" x14ac:dyDescent="0.3">
      <c r="B310" s="8"/>
    </row>
    <row r="311" spans="2:2" x14ac:dyDescent="0.3">
      <c r="B311" s="8"/>
    </row>
    <row r="312" spans="2:2" x14ac:dyDescent="0.3">
      <c r="B312" s="8"/>
    </row>
    <row r="313" spans="2:2" x14ac:dyDescent="0.3">
      <c r="B313" s="13"/>
    </row>
    <row r="314" spans="2:2" x14ac:dyDescent="0.3">
      <c r="B314" s="8"/>
    </row>
    <row r="315" spans="2:2" x14ac:dyDescent="0.3">
      <c r="B315" s="8"/>
    </row>
    <row r="316" spans="2:2" x14ac:dyDescent="0.3">
      <c r="B316" s="8"/>
    </row>
    <row r="317" spans="2:2" x14ac:dyDescent="0.3">
      <c r="B317" s="8"/>
    </row>
    <row r="318" spans="2:2" x14ac:dyDescent="0.3">
      <c r="B318" s="8"/>
    </row>
    <row r="319" spans="2:2" x14ac:dyDescent="0.3">
      <c r="B319" s="13"/>
    </row>
    <row r="320" spans="2:2" x14ac:dyDescent="0.3">
      <c r="B320" s="8"/>
    </row>
    <row r="321" spans="2:2" x14ac:dyDescent="0.3">
      <c r="B321" s="8"/>
    </row>
    <row r="322" spans="2:2" x14ac:dyDescent="0.3">
      <c r="B322" s="8"/>
    </row>
    <row r="323" spans="2:2" x14ac:dyDescent="0.3">
      <c r="B323" s="8"/>
    </row>
    <row r="324" spans="2:2" x14ac:dyDescent="0.3">
      <c r="B324" s="8"/>
    </row>
    <row r="325" spans="2:2" x14ac:dyDescent="0.3">
      <c r="B325" s="13"/>
    </row>
    <row r="326" spans="2:2" x14ac:dyDescent="0.3">
      <c r="B326" s="8"/>
    </row>
    <row r="327" spans="2:2" x14ac:dyDescent="0.3">
      <c r="B327" s="8"/>
    </row>
    <row r="328" spans="2:2" x14ac:dyDescent="0.3">
      <c r="B328" s="8"/>
    </row>
    <row r="329" spans="2:2" x14ac:dyDescent="0.3">
      <c r="B329" s="8"/>
    </row>
    <row r="330" spans="2:2" x14ac:dyDescent="0.3">
      <c r="B330" s="8"/>
    </row>
    <row r="331" spans="2:2" x14ac:dyDescent="0.3">
      <c r="B331" s="13"/>
    </row>
    <row r="332" spans="2:2" x14ac:dyDescent="0.3">
      <c r="B332" s="8"/>
    </row>
    <row r="333" spans="2:2" x14ac:dyDescent="0.3">
      <c r="B333" s="8"/>
    </row>
    <row r="334" spans="2:2" x14ac:dyDescent="0.3">
      <c r="B334" s="8"/>
    </row>
    <row r="335" spans="2:2" x14ac:dyDescent="0.3">
      <c r="B335" s="8"/>
    </row>
    <row r="336" spans="2:2" x14ac:dyDescent="0.3">
      <c r="B336" s="8"/>
    </row>
    <row r="337" spans="2:2" x14ac:dyDescent="0.3">
      <c r="B337" s="11"/>
    </row>
    <row r="338" spans="2:2" x14ac:dyDescent="0.3">
      <c r="B338" s="8"/>
    </row>
    <row r="339" spans="2:2" x14ac:dyDescent="0.3">
      <c r="B339" s="8"/>
    </row>
    <row r="340" spans="2:2" x14ac:dyDescent="0.3">
      <c r="B340" s="8"/>
    </row>
    <row r="341" spans="2:2" x14ac:dyDescent="0.3">
      <c r="B341" s="8"/>
    </row>
    <row r="342" spans="2:2" x14ac:dyDescent="0.3">
      <c r="B342" s="8"/>
    </row>
    <row r="343" spans="2:2" x14ac:dyDescent="0.3">
      <c r="B343" s="11"/>
    </row>
    <row r="344" spans="2:2" x14ac:dyDescent="0.3">
      <c r="B344" s="8"/>
    </row>
    <row r="345" spans="2:2" x14ac:dyDescent="0.3">
      <c r="B345" s="8"/>
    </row>
    <row r="346" spans="2:2" x14ac:dyDescent="0.3">
      <c r="B346" s="8"/>
    </row>
    <row r="347" spans="2:2" x14ac:dyDescent="0.3">
      <c r="B347" s="8"/>
    </row>
    <row r="348" spans="2:2" x14ac:dyDescent="0.3">
      <c r="B348" s="8"/>
    </row>
    <row r="349" spans="2:2" x14ac:dyDescent="0.3">
      <c r="B349" s="11"/>
    </row>
    <row r="350" spans="2:2" x14ac:dyDescent="0.3">
      <c r="B350" s="8"/>
    </row>
    <row r="351" spans="2:2" x14ac:dyDescent="0.3">
      <c r="B351" s="8"/>
    </row>
    <row r="352" spans="2:2" x14ac:dyDescent="0.3">
      <c r="B352" s="8"/>
    </row>
    <row r="353" spans="2:2" x14ac:dyDescent="0.3">
      <c r="B353" s="8"/>
    </row>
    <row r="354" spans="2:2" x14ac:dyDescent="0.3">
      <c r="B354" s="8"/>
    </row>
    <row r="355" spans="2:2" x14ac:dyDescent="0.3">
      <c r="B355" s="11"/>
    </row>
    <row r="356" spans="2:2" x14ac:dyDescent="0.3">
      <c r="B356" s="8"/>
    </row>
    <row r="357" spans="2:2" x14ac:dyDescent="0.3">
      <c r="B357" s="8"/>
    </row>
    <row r="358" spans="2:2" x14ac:dyDescent="0.3">
      <c r="B358" s="8"/>
    </row>
    <row r="359" spans="2:2" x14ac:dyDescent="0.3">
      <c r="B359" s="8"/>
    </row>
    <row r="360" spans="2:2" x14ac:dyDescent="0.3">
      <c r="B360" s="8"/>
    </row>
    <row r="361" spans="2:2" x14ac:dyDescent="0.3">
      <c r="B361" s="11"/>
    </row>
    <row r="362" spans="2:2" x14ac:dyDescent="0.3">
      <c r="B362" s="8"/>
    </row>
    <row r="363" spans="2:2" x14ac:dyDescent="0.3">
      <c r="B363" s="8"/>
    </row>
    <row r="364" spans="2:2" x14ac:dyDescent="0.3">
      <c r="B364" s="8"/>
    </row>
    <row r="365" spans="2:2" x14ac:dyDescent="0.3">
      <c r="B365" s="8"/>
    </row>
    <row r="366" spans="2:2" x14ac:dyDescent="0.3">
      <c r="B366" s="8"/>
    </row>
    <row r="367" spans="2:2" x14ac:dyDescent="0.3">
      <c r="B367" s="11"/>
    </row>
    <row r="368" spans="2:2" x14ac:dyDescent="0.3">
      <c r="B368" s="8"/>
    </row>
    <row r="369" spans="2:2" x14ac:dyDescent="0.3">
      <c r="B369" s="8"/>
    </row>
    <row r="370" spans="2:2" x14ac:dyDescent="0.3">
      <c r="B370" s="8"/>
    </row>
    <row r="371" spans="2:2" x14ac:dyDescent="0.3">
      <c r="B371" s="8"/>
    </row>
    <row r="372" spans="2:2" x14ac:dyDescent="0.3">
      <c r="B372" s="8"/>
    </row>
    <row r="373" spans="2:2" x14ac:dyDescent="0.3">
      <c r="B373" s="11"/>
    </row>
    <row r="374" spans="2:2" x14ac:dyDescent="0.3">
      <c r="B374" s="8"/>
    </row>
    <row r="375" spans="2:2" x14ac:dyDescent="0.3">
      <c r="B375" s="8"/>
    </row>
    <row r="376" spans="2:2" x14ac:dyDescent="0.3">
      <c r="B376" s="8"/>
    </row>
    <row r="377" spans="2:2" x14ac:dyDescent="0.3">
      <c r="B377" s="8"/>
    </row>
    <row r="378" spans="2:2" x14ac:dyDescent="0.3">
      <c r="B378" s="8"/>
    </row>
    <row r="379" spans="2:2" x14ac:dyDescent="0.3">
      <c r="B379" s="11"/>
    </row>
    <row r="380" spans="2:2" x14ac:dyDescent="0.3">
      <c r="B380" s="8"/>
    </row>
    <row r="381" spans="2:2" x14ac:dyDescent="0.3">
      <c r="B381" s="8"/>
    </row>
    <row r="382" spans="2:2" x14ac:dyDescent="0.3">
      <c r="B382" s="8"/>
    </row>
    <row r="383" spans="2:2" x14ac:dyDescent="0.3">
      <c r="B383" s="8"/>
    </row>
    <row r="384" spans="2:2" x14ac:dyDescent="0.3">
      <c r="B384" s="8"/>
    </row>
    <row r="385" spans="2:2" x14ac:dyDescent="0.3">
      <c r="B385" s="11"/>
    </row>
    <row r="386" spans="2:2" x14ac:dyDescent="0.3">
      <c r="B386" s="8"/>
    </row>
    <row r="387" spans="2:2" x14ac:dyDescent="0.3">
      <c r="B387" s="8"/>
    </row>
    <row r="388" spans="2:2" x14ac:dyDescent="0.3">
      <c r="B388" s="8"/>
    </row>
    <row r="389" spans="2:2" x14ac:dyDescent="0.3">
      <c r="B389" s="8"/>
    </row>
    <row r="390" spans="2:2" x14ac:dyDescent="0.3">
      <c r="B390" s="8"/>
    </row>
    <row r="391" spans="2:2" x14ac:dyDescent="0.3">
      <c r="B391" s="11"/>
    </row>
    <row r="392" spans="2:2" x14ac:dyDescent="0.3">
      <c r="B392" s="8"/>
    </row>
    <row r="393" spans="2:2" x14ac:dyDescent="0.3">
      <c r="B393" s="8"/>
    </row>
    <row r="394" spans="2:2" x14ac:dyDescent="0.3">
      <c r="B394" s="8"/>
    </row>
    <row r="395" spans="2:2" x14ac:dyDescent="0.3">
      <c r="B395" s="8"/>
    </row>
    <row r="396" spans="2:2" x14ac:dyDescent="0.3">
      <c r="B396" s="8"/>
    </row>
    <row r="397" spans="2:2" x14ac:dyDescent="0.3">
      <c r="B397" s="11"/>
    </row>
    <row r="398" spans="2:2" x14ac:dyDescent="0.3">
      <c r="B398" s="8"/>
    </row>
    <row r="399" spans="2:2" x14ac:dyDescent="0.3">
      <c r="B399" s="8"/>
    </row>
    <row r="400" spans="2:2" x14ac:dyDescent="0.3">
      <c r="B400" s="8"/>
    </row>
    <row r="401" spans="2:2" x14ac:dyDescent="0.3">
      <c r="B401" s="8"/>
    </row>
    <row r="402" spans="2:2" x14ac:dyDescent="0.3">
      <c r="B402" s="8"/>
    </row>
    <row r="403" spans="2:2" x14ac:dyDescent="0.3">
      <c r="B403" s="11"/>
    </row>
    <row r="404" spans="2:2" x14ac:dyDescent="0.3">
      <c r="B404" s="8"/>
    </row>
    <row r="405" spans="2:2" x14ac:dyDescent="0.3">
      <c r="B405" s="8"/>
    </row>
    <row r="406" spans="2:2" x14ac:dyDescent="0.3">
      <c r="B406" s="8"/>
    </row>
    <row r="407" spans="2:2" x14ac:dyDescent="0.3">
      <c r="B407" s="8"/>
    </row>
    <row r="408" spans="2:2" x14ac:dyDescent="0.3">
      <c r="B408" s="8"/>
    </row>
    <row r="409" spans="2:2" x14ac:dyDescent="0.3">
      <c r="B409" s="11"/>
    </row>
    <row r="410" spans="2:2" x14ac:dyDescent="0.3">
      <c r="B410" s="8"/>
    </row>
    <row r="411" spans="2:2" x14ac:dyDescent="0.3">
      <c r="B411" s="8"/>
    </row>
    <row r="412" spans="2:2" x14ac:dyDescent="0.3">
      <c r="B412" s="8"/>
    </row>
    <row r="413" spans="2:2" x14ac:dyDescent="0.3">
      <c r="B413" s="8"/>
    </row>
    <row r="414" spans="2:2" x14ac:dyDescent="0.3">
      <c r="B414" s="8"/>
    </row>
    <row r="415" spans="2:2" x14ac:dyDescent="0.3">
      <c r="B415" s="11"/>
    </row>
    <row r="416" spans="2:2" x14ac:dyDescent="0.3">
      <c r="B416" s="8"/>
    </row>
    <row r="417" spans="2:2" x14ac:dyDescent="0.3">
      <c r="B417" s="8"/>
    </row>
    <row r="418" spans="2:2" x14ac:dyDescent="0.3">
      <c r="B418" s="8"/>
    </row>
    <row r="419" spans="2:2" x14ac:dyDescent="0.3">
      <c r="B419" s="8"/>
    </row>
    <row r="420" spans="2:2" x14ac:dyDescent="0.3">
      <c r="B420" s="8"/>
    </row>
    <row r="421" spans="2:2" x14ac:dyDescent="0.3">
      <c r="B421" s="11"/>
    </row>
    <row r="422" spans="2:2" x14ac:dyDescent="0.3">
      <c r="B422" s="8"/>
    </row>
    <row r="423" spans="2:2" x14ac:dyDescent="0.3">
      <c r="B423" s="8"/>
    </row>
    <row r="424" spans="2:2" x14ac:dyDescent="0.3">
      <c r="B424" s="8"/>
    </row>
    <row r="425" spans="2:2" x14ac:dyDescent="0.3">
      <c r="B425" s="8"/>
    </row>
    <row r="426" spans="2:2" x14ac:dyDescent="0.3">
      <c r="B426" s="8"/>
    </row>
    <row r="427" spans="2:2" x14ac:dyDescent="0.3">
      <c r="B427" s="11"/>
    </row>
    <row r="428" spans="2:2" x14ac:dyDescent="0.3">
      <c r="B428" s="8"/>
    </row>
    <row r="429" spans="2:2" x14ac:dyDescent="0.3">
      <c r="B429" s="8"/>
    </row>
    <row r="430" spans="2:2" x14ac:dyDescent="0.3">
      <c r="B430" s="8"/>
    </row>
    <row r="431" spans="2:2" x14ac:dyDescent="0.3">
      <c r="B431" s="8"/>
    </row>
    <row r="432" spans="2:2" x14ac:dyDescent="0.3">
      <c r="B432" s="8"/>
    </row>
    <row r="433" spans="2:2" x14ac:dyDescent="0.3">
      <c r="B433" s="11"/>
    </row>
    <row r="434" spans="2:2" x14ac:dyDescent="0.3">
      <c r="B434" s="8"/>
    </row>
    <row r="435" spans="2:2" x14ac:dyDescent="0.3">
      <c r="B435" s="8"/>
    </row>
    <row r="436" spans="2:2" x14ac:dyDescent="0.3">
      <c r="B436" s="8"/>
    </row>
    <row r="437" spans="2:2" x14ac:dyDescent="0.3">
      <c r="B437" s="8"/>
    </row>
    <row r="438" spans="2:2" x14ac:dyDescent="0.3">
      <c r="B438" s="8"/>
    </row>
    <row r="439" spans="2:2" x14ac:dyDescent="0.3">
      <c r="B439" s="11"/>
    </row>
    <row r="440" spans="2:2" x14ac:dyDescent="0.3">
      <c r="B440" s="8"/>
    </row>
    <row r="441" spans="2:2" x14ac:dyDescent="0.3">
      <c r="B441" s="8"/>
    </row>
    <row r="442" spans="2:2" x14ac:dyDescent="0.3">
      <c r="B442" s="8"/>
    </row>
    <row r="443" spans="2:2" x14ac:dyDescent="0.3">
      <c r="B443" s="8"/>
    </row>
    <row r="444" spans="2:2" x14ac:dyDescent="0.3">
      <c r="B444" s="8"/>
    </row>
    <row r="445" spans="2:2" x14ac:dyDescent="0.3">
      <c r="B445" s="11"/>
    </row>
    <row r="446" spans="2:2" x14ac:dyDescent="0.3">
      <c r="B446" s="8"/>
    </row>
    <row r="447" spans="2:2" x14ac:dyDescent="0.3">
      <c r="B447" s="8"/>
    </row>
    <row r="448" spans="2:2" x14ac:dyDescent="0.3">
      <c r="B448" s="8"/>
    </row>
    <row r="449" spans="2:2" x14ac:dyDescent="0.3">
      <c r="B449" s="8"/>
    </row>
    <row r="450" spans="2:2" x14ac:dyDescent="0.3">
      <c r="B450" s="8"/>
    </row>
    <row r="451" spans="2:2" x14ac:dyDescent="0.3">
      <c r="B451" s="11"/>
    </row>
    <row r="452" spans="2:2" x14ac:dyDescent="0.3">
      <c r="B452" s="8"/>
    </row>
    <row r="453" spans="2:2" x14ac:dyDescent="0.3">
      <c r="B453" s="8"/>
    </row>
    <row r="454" spans="2:2" x14ac:dyDescent="0.3">
      <c r="B454" s="8"/>
    </row>
    <row r="455" spans="2:2" x14ac:dyDescent="0.3">
      <c r="B455" s="8"/>
    </row>
    <row r="456" spans="2:2" x14ac:dyDescent="0.3">
      <c r="B456" s="8"/>
    </row>
    <row r="457" spans="2:2" x14ac:dyDescent="0.3">
      <c r="B457" s="11"/>
    </row>
    <row r="458" spans="2:2" x14ac:dyDescent="0.3">
      <c r="B458" s="8"/>
    </row>
    <row r="459" spans="2:2" x14ac:dyDescent="0.3">
      <c r="B459" s="8"/>
    </row>
    <row r="460" spans="2:2" x14ac:dyDescent="0.3">
      <c r="B460" s="8"/>
    </row>
    <row r="461" spans="2:2" x14ac:dyDescent="0.3">
      <c r="B461" s="8"/>
    </row>
    <row r="462" spans="2:2" x14ac:dyDescent="0.3">
      <c r="B462" s="8"/>
    </row>
    <row r="463" spans="2:2" x14ac:dyDescent="0.3">
      <c r="B463" s="11"/>
    </row>
    <row r="464" spans="2:2" x14ac:dyDescent="0.3">
      <c r="B464" s="8"/>
    </row>
    <row r="465" spans="2:2" x14ac:dyDescent="0.3">
      <c r="B465" s="8"/>
    </row>
    <row r="466" spans="2:2" x14ac:dyDescent="0.3">
      <c r="B466" s="8"/>
    </row>
    <row r="467" spans="2:2" x14ac:dyDescent="0.3">
      <c r="B467" s="8"/>
    </row>
    <row r="468" spans="2:2" x14ac:dyDescent="0.3">
      <c r="B468" s="8"/>
    </row>
    <row r="469" spans="2:2" x14ac:dyDescent="0.3">
      <c r="B469" s="11"/>
    </row>
    <row r="470" spans="2:2" x14ac:dyDescent="0.3">
      <c r="B470" s="8"/>
    </row>
    <row r="471" spans="2:2" x14ac:dyDescent="0.3">
      <c r="B471" s="8"/>
    </row>
    <row r="472" spans="2:2" x14ac:dyDescent="0.3">
      <c r="B472" s="8"/>
    </row>
    <row r="473" spans="2:2" x14ac:dyDescent="0.3">
      <c r="B473" s="8"/>
    </row>
    <row r="474" spans="2:2" x14ac:dyDescent="0.3">
      <c r="B474" s="8"/>
    </row>
    <row r="475" spans="2:2" x14ac:dyDescent="0.3">
      <c r="B475" s="11"/>
    </row>
    <row r="476" spans="2:2" x14ac:dyDescent="0.3">
      <c r="B476" s="8"/>
    </row>
    <row r="477" spans="2:2" x14ac:dyDescent="0.3">
      <c r="B477" s="8"/>
    </row>
    <row r="478" spans="2:2" x14ac:dyDescent="0.3">
      <c r="B478" s="8"/>
    </row>
    <row r="479" spans="2:2" x14ac:dyDescent="0.3">
      <c r="B479" s="8"/>
    </row>
    <row r="480" spans="2:2" x14ac:dyDescent="0.3">
      <c r="B480" s="8"/>
    </row>
    <row r="481" spans="2:2" x14ac:dyDescent="0.3">
      <c r="B481" s="11"/>
    </row>
    <row r="482" spans="2:2" x14ac:dyDescent="0.3">
      <c r="B482" s="8"/>
    </row>
    <row r="483" spans="2:2" x14ac:dyDescent="0.3">
      <c r="B483" s="8"/>
    </row>
    <row r="484" spans="2:2" x14ac:dyDescent="0.3">
      <c r="B484" s="8"/>
    </row>
    <row r="485" spans="2:2" x14ac:dyDescent="0.3">
      <c r="B485" s="8"/>
    </row>
    <row r="486" spans="2:2" x14ac:dyDescent="0.3">
      <c r="B486" s="8"/>
    </row>
    <row r="487" spans="2:2" x14ac:dyDescent="0.3">
      <c r="B487" s="11"/>
    </row>
    <row r="488" spans="2:2" x14ac:dyDescent="0.3">
      <c r="B488" s="8"/>
    </row>
    <row r="489" spans="2:2" x14ac:dyDescent="0.3">
      <c r="B489" s="8"/>
    </row>
    <row r="490" spans="2:2" x14ac:dyDescent="0.3">
      <c r="B490" s="8"/>
    </row>
    <row r="491" spans="2:2" x14ac:dyDescent="0.3">
      <c r="B491" s="8"/>
    </row>
    <row r="492" spans="2:2" x14ac:dyDescent="0.3">
      <c r="B492" s="8"/>
    </row>
    <row r="493" spans="2:2" x14ac:dyDescent="0.3">
      <c r="B493" s="11"/>
    </row>
    <row r="494" spans="2:2" x14ac:dyDescent="0.3">
      <c r="B494" s="8"/>
    </row>
    <row r="495" spans="2:2" x14ac:dyDescent="0.3">
      <c r="B495" s="8"/>
    </row>
    <row r="496" spans="2:2" x14ac:dyDescent="0.3">
      <c r="B496" s="8"/>
    </row>
    <row r="497" spans="2:2" x14ac:dyDescent="0.3">
      <c r="B497" s="8"/>
    </row>
    <row r="498" spans="2:2" x14ac:dyDescent="0.3">
      <c r="B498" s="8"/>
    </row>
    <row r="499" spans="2:2" x14ac:dyDescent="0.3">
      <c r="B499" s="11"/>
    </row>
    <row r="500" spans="2:2" x14ac:dyDescent="0.3">
      <c r="B500" s="8"/>
    </row>
    <row r="501" spans="2:2" x14ac:dyDescent="0.3">
      <c r="B501" s="8"/>
    </row>
    <row r="502" spans="2:2" x14ac:dyDescent="0.3">
      <c r="B502" s="8"/>
    </row>
    <row r="503" spans="2:2" x14ac:dyDescent="0.3">
      <c r="B503" s="8"/>
    </row>
    <row r="504" spans="2:2" x14ac:dyDescent="0.3">
      <c r="B504" s="8"/>
    </row>
    <row r="505" spans="2:2" x14ac:dyDescent="0.3">
      <c r="B505" s="11"/>
    </row>
    <row r="506" spans="2:2" x14ac:dyDescent="0.3">
      <c r="B506" s="8"/>
    </row>
    <row r="507" spans="2:2" x14ac:dyDescent="0.3">
      <c r="B507" s="8"/>
    </row>
    <row r="508" spans="2:2" x14ac:dyDescent="0.3">
      <c r="B508" s="8"/>
    </row>
    <row r="509" spans="2:2" x14ac:dyDescent="0.3">
      <c r="B509" s="8"/>
    </row>
    <row r="510" spans="2:2" x14ac:dyDescent="0.3">
      <c r="B510" s="8"/>
    </row>
    <row r="511" spans="2:2" x14ac:dyDescent="0.3">
      <c r="B511" s="11"/>
    </row>
    <row r="512" spans="2:2" x14ac:dyDescent="0.3">
      <c r="B512" s="8"/>
    </row>
    <row r="513" spans="2:2" x14ac:dyDescent="0.3">
      <c r="B513" s="8"/>
    </row>
    <row r="514" spans="2:2" x14ac:dyDescent="0.3">
      <c r="B514" s="8"/>
    </row>
    <row r="515" spans="2:2" x14ac:dyDescent="0.3">
      <c r="B515" s="8"/>
    </row>
    <row r="516" spans="2:2" x14ac:dyDescent="0.3">
      <c r="B516" s="8"/>
    </row>
    <row r="517" spans="2:2" x14ac:dyDescent="0.3">
      <c r="B517" s="11"/>
    </row>
    <row r="518" spans="2:2" x14ac:dyDescent="0.3">
      <c r="B518" s="8"/>
    </row>
    <row r="519" spans="2:2" x14ac:dyDescent="0.3">
      <c r="B519" s="8"/>
    </row>
    <row r="520" spans="2:2" x14ac:dyDescent="0.3">
      <c r="B520" s="8"/>
    </row>
    <row r="521" spans="2:2" x14ac:dyDescent="0.3">
      <c r="B521" s="8"/>
    </row>
    <row r="522" spans="2:2" x14ac:dyDescent="0.3">
      <c r="B522" s="8"/>
    </row>
    <row r="523" spans="2:2" x14ac:dyDescent="0.3">
      <c r="B523" s="11"/>
    </row>
    <row r="524" spans="2:2" x14ac:dyDescent="0.3">
      <c r="B524" s="8"/>
    </row>
    <row r="525" spans="2:2" x14ac:dyDescent="0.3">
      <c r="B525" s="8"/>
    </row>
    <row r="526" spans="2:2" x14ac:dyDescent="0.3">
      <c r="B526" s="8"/>
    </row>
    <row r="527" spans="2:2" x14ac:dyDescent="0.3">
      <c r="B527" s="8"/>
    </row>
    <row r="528" spans="2:2" x14ac:dyDescent="0.3">
      <c r="B528" s="8"/>
    </row>
    <row r="529" spans="2:2" x14ac:dyDescent="0.3">
      <c r="B529" s="11"/>
    </row>
    <row r="530" spans="2:2" x14ac:dyDescent="0.3">
      <c r="B530" s="8"/>
    </row>
    <row r="531" spans="2:2" x14ac:dyDescent="0.3">
      <c r="B531" s="8"/>
    </row>
    <row r="532" spans="2:2" x14ac:dyDescent="0.3">
      <c r="B532" s="8"/>
    </row>
    <row r="533" spans="2:2" x14ac:dyDescent="0.3">
      <c r="B533" s="8"/>
    </row>
    <row r="534" spans="2:2" x14ac:dyDescent="0.3">
      <c r="B534" s="8"/>
    </row>
    <row r="535" spans="2:2" x14ac:dyDescent="0.3">
      <c r="B535" s="11"/>
    </row>
    <row r="536" spans="2:2" x14ac:dyDescent="0.3">
      <c r="B536" s="8"/>
    </row>
    <row r="537" spans="2:2" x14ac:dyDescent="0.3">
      <c r="B537" s="8"/>
    </row>
    <row r="538" spans="2:2" x14ac:dyDescent="0.3">
      <c r="B538" s="8"/>
    </row>
    <row r="539" spans="2:2" x14ac:dyDescent="0.3">
      <c r="B539" s="8"/>
    </row>
    <row r="540" spans="2:2" x14ac:dyDescent="0.3">
      <c r="B540" s="8"/>
    </row>
    <row r="541" spans="2:2" x14ac:dyDescent="0.3">
      <c r="B541" s="11"/>
    </row>
    <row r="542" spans="2:2" x14ac:dyDescent="0.3">
      <c r="B542" s="8"/>
    </row>
    <row r="543" spans="2:2" x14ac:dyDescent="0.3">
      <c r="B543" s="8"/>
    </row>
    <row r="544" spans="2:2" x14ac:dyDescent="0.3">
      <c r="B544" s="8"/>
    </row>
    <row r="545" spans="2:2" x14ac:dyDescent="0.3">
      <c r="B545" s="8"/>
    </row>
    <row r="546" spans="2:2" x14ac:dyDescent="0.3">
      <c r="B546" s="8"/>
    </row>
    <row r="547" spans="2:2" x14ac:dyDescent="0.3">
      <c r="B547" s="11"/>
    </row>
    <row r="548" spans="2:2" x14ac:dyDescent="0.3">
      <c r="B548" s="8"/>
    </row>
    <row r="549" spans="2:2" x14ac:dyDescent="0.3">
      <c r="B549" s="8"/>
    </row>
    <row r="550" spans="2:2" x14ac:dyDescent="0.3">
      <c r="B550" s="8"/>
    </row>
    <row r="551" spans="2:2" x14ac:dyDescent="0.3">
      <c r="B551" s="8"/>
    </row>
    <row r="552" spans="2:2" x14ac:dyDescent="0.3">
      <c r="B552" s="8"/>
    </row>
    <row r="553" spans="2:2" x14ac:dyDescent="0.3">
      <c r="B553" s="11"/>
    </row>
    <row r="554" spans="2:2" x14ac:dyDescent="0.3">
      <c r="B554" s="8"/>
    </row>
    <row r="555" spans="2:2" x14ac:dyDescent="0.3">
      <c r="B555" s="8"/>
    </row>
    <row r="556" spans="2:2" x14ac:dyDescent="0.3">
      <c r="B556" s="8"/>
    </row>
    <row r="557" spans="2:2" x14ac:dyDescent="0.3">
      <c r="B557" s="8"/>
    </row>
    <row r="558" spans="2:2" x14ac:dyDescent="0.3">
      <c r="B558" s="8"/>
    </row>
    <row r="559" spans="2:2" x14ac:dyDescent="0.3">
      <c r="B559" s="11"/>
    </row>
    <row r="560" spans="2:2" x14ac:dyDescent="0.3">
      <c r="B560" s="8"/>
    </row>
    <row r="561" spans="2:2" x14ac:dyDescent="0.3">
      <c r="B561" s="8"/>
    </row>
    <row r="562" spans="2:2" x14ac:dyDescent="0.3">
      <c r="B562" s="8"/>
    </row>
    <row r="563" spans="2:2" x14ac:dyDescent="0.3">
      <c r="B563" s="8"/>
    </row>
    <row r="564" spans="2:2" x14ac:dyDescent="0.3">
      <c r="B564" s="8"/>
    </row>
    <row r="565" spans="2:2" x14ac:dyDescent="0.3">
      <c r="B565" s="11"/>
    </row>
    <row r="566" spans="2:2" x14ac:dyDescent="0.3">
      <c r="B566" s="8"/>
    </row>
    <row r="567" spans="2:2" x14ac:dyDescent="0.3">
      <c r="B567" s="8"/>
    </row>
    <row r="568" spans="2:2" x14ac:dyDescent="0.3">
      <c r="B568" s="8"/>
    </row>
    <row r="569" spans="2:2" x14ac:dyDescent="0.3">
      <c r="B569" s="8"/>
    </row>
    <row r="570" spans="2:2" x14ac:dyDescent="0.3">
      <c r="B570" s="8"/>
    </row>
    <row r="571" spans="2:2" x14ac:dyDescent="0.3">
      <c r="B571" s="11"/>
    </row>
    <row r="572" spans="2:2" x14ac:dyDescent="0.3">
      <c r="B572" s="8"/>
    </row>
    <row r="573" spans="2:2" x14ac:dyDescent="0.3">
      <c r="B573" s="8"/>
    </row>
    <row r="574" spans="2:2" x14ac:dyDescent="0.3">
      <c r="B574" s="8"/>
    </row>
    <row r="575" spans="2:2" x14ac:dyDescent="0.3">
      <c r="B575" s="8"/>
    </row>
    <row r="576" spans="2:2" x14ac:dyDescent="0.3">
      <c r="B576" s="8"/>
    </row>
    <row r="577" spans="2:2" x14ac:dyDescent="0.3">
      <c r="B577" s="11"/>
    </row>
    <row r="578" spans="2:2" x14ac:dyDescent="0.3">
      <c r="B578" s="8"/>
    </row>
    <row r="579" spans="2:2" x14ac:dyDescent="0.3">
      <c r="B579" s="8"/>
    </row>
    <row r="580" spans="2:2" x14ac:dyDescent="0.3">
      <c r="B580" s="8"/>
    </row>
    <row r="581" spans="2:2" x14ac:dyDescent="0.3">
      <c r="B581" s="8"/>
    </row>
    <row r="582" spans="2:2" x14ac:dyDescent="0.3">
      <c r="B582" s="8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BDE0E-F578-41BF-954B-2658112F061C}">
  <dimension ref="A1:E56"/>
  <sheetViews>
    <sheetView workbookViewId="0">
      <pane ySplit="1" topLeftCell="A5" activePane="bottomLeft" state="frozen"/>
      <selection pane="bottomLeft" activeCell="H2" sqref="H2:I19"/>
    </sheetView>
  </sheetViews>
  <sheetFormatPr defaultRowHeight="14.4" x14ac:dyDescent="0.3"/>
  <cols>
    <col min="1" max="1" width="15.44140625" bestFit="1" customWidth="1"/>
    <col min="2" max="2" width="11" customWidth="1"/>
    <col min="5" max="5" width="11" customWidth="1"/>
    <col min="8" max="8" width="15.77734375" bestFit="1" customWidth="1"/>
    <col min="9" max="9" width="14.77734375" bestFit="1" customWidth="1"/>
  </cols>
  <sheetData>
    <row r="1" spans="1:5" x14ac:dyDescent="0.3">
      <c r="A1" s="43" t="s">
        <v>141</v>
      </c>
      <c r="B1" s="44" t="s">
        <v>0</v>
      </c>
      <c r="C1" s="44" t="s">
        <v>173</v>
      </c>
      <c r="D1" s="44" t="s">
        <v>3</v>
      </c>
      <c r="E1" s="45" t="s">
        <v>176</v>
      </c>
    </row>
    <row r="2" spans="1:5" x14ac:dyDescent="0.3">
      <c r="A2" s="58" t="s">
        <v>190</v>
      </c>
      <c r="B2" s="9">
        <v>3</v>
      </c>
      <c r="C2" s="9">
        <v>25.3</v>
      </c>
      <c r="D2" s="9">
        <v>148</v>
      </c>
      <c r="E2" s="41">
        <v>3</v>
      </c>
    </row>
    <row r="3" spans="1:5" x14ac:dyDescent="0.3">
      <c r="A3" s="58" t="s">
        <v>197</v>
      </c>
      <c r="B3" s="9">
        <v>2</v>
      </c>
      <c r="C3" s="9">
        <v>16</v>
      </c>
      <c r="D3" s="9">
        <v>64</v>
      </c>
      <c r="E3" s="41">
        <v>2</v>
      </c>
    </row>
    <row r="4" spans="1:5" x14ac:dyDescent="0.3">
      <c r="A4" s="58" t="s">
        <v>188</v>
      </c>
      <c r="B4" s="9">
        <v>3</v>
      </c>
      <c r="C4" s="9">
        <v>24</v>
      </c>
      <c r="D4" s="9">
        <v>136</v>
      </c>
      <c r="E4" s="41">
        <v>2</v>
      </c>
    </row>
    <row r="5" spans="1:5" x14ac:dyDescent="0.3">
      <c r="A5" s="58" t="s">
        <v>181</v>
      </c>
      <c r="B5" s="9">
        <v>4</v>
      </c>
      <c r="C5" s="9">
        <v>37</v>
      </c>
      <c r="D5" s="9">
        <v>167</v>
      </c>
      <c r="E5" s="41">
        <v>2</v>
      </c>
    </row>
    <row r="6" spans="1:5" x14ac:dyDescent="0.3">
      <c r="A6" s="58" t="s">
        <v>179</v>
      </c>
      <c r="B6" s="9">
        <v>4</v>
      </c>
      <c r="C6" s="9">
        <v>40</v>
      </c>
      <c r="D6" s="9">
        <v>194</v>
      </c>
      <c r="E6" s="41">
        <v>2</v>
      </c>
    </row>
    <row r="7" spans="1:5" x14ac:dyDescent="0.3">
      <c r="A7" s="58" t="s">
        <v>178</v>
      </c>
      <c r="B7" s="9">
        <v>4</v>
      </c>
      <c r="C7" s="9">
        <v>49</v>
      </c>
      <c r="D7" s="9">
        <v>201</v>
      </c>
      <c r="E7" s="41">
        <v>2</v>
      </c>
    </row>
    <row r="8" spans="1:5" x14ac:dyDescent="0.3">
      <c r="A8" s="58" t="s">
        <v>214</v>
      </c>
      <c r="B8" s="9">
        <v>3</v>
      </c>
      <c r="C8" s="9">
        <v>19.100000000000001</v>
      </c>
      <c r="D8" s="9">
        <v>121</v>
      </c>
      <c r="E8" s="41">
        <v>1</v>
      </c>
    </row>
    <row r="9" spans="1:5" x14ac:dyDescent="0.3">
      <c r="A9" s="58" t="s">
        <v>191</v>
      </c>
      <c r="B9" s="9">
        <v>3</v>
      </c>
      <c r="C9" s="9">
        <v>25</v>
      </c>
      <c r="D9" s="9">
        <v>150</v>
      </c>
      <c r="E9" s="41">
        <v>1</v>
      </c>
    </row>
    <row r="10" spans="1:5" x14ac:dyDescent="0.3">
      <c r="A10" s="58" t="s">
        <v>199</v>
      </c>
      <c r="B10" s="9">
        <v>3</v>
      </c>
      <c r="C10" s="9">
        <v>27</v>
      </c>
      <c r="D10" s="9">
        <v>144</v>
      </c>
      <c r="E10" s="41">
        <v>1</v>
      </c>
    </row>
    <row r="11" spans="1:5" x14ac:dyDescent="0.3">
      <c r="A11" s="58" t="s">
        <v>186</v>
      </c>
      <c r="B11" s="9">
        <v>3</v>
      </c>
      <c r="C11" s="9">
        <v>30</v>
      </c>
      <c r="D11" s="9">
        <v>146</v>
      </c>
      <c r="E11" s="41">
        <v>1</v>
      </c>
    </row>
    <row r="12" spans="1:5" x14ac:dyDescent="0.3">
      <c r="A12" s="58" t="s">
        <v>184</v>
      </c>
      <c r="B12" s="9">
        <v>4</v>
      </c>
      <c r="C12" s="9">
        <v>31.2</v>
      </c>
      <c r="D12" s="9">
        <v>167</v>
      </c>
      <c r="E12" s="41">
        <v>1</v>
      </c>
    </row>
    <row r="13" spans="1:5" x14ac:dyDescent="0.3">
      <c r="A13" s="58" t="s">
        <v>187</v>
      </c>
      <c r="B13" s="9">
        <v>4</v>
      </c>
      <c r="C13" s="9">
        <v>32</v>
      </c>
      <c r="D13" s="9">
        <v>153</v>
      </c>
      <c r="E13" s="41">
        <v>1</v>
      </c>
    </row>
    <row r="14" spans="1:5" x14ac:dyDescent="0.3">
      <c r="A14" s="58" t="s">
        <v>180</v>
      </c>
      <c r="B14" s="9">
        <v>4</v>
      </c>
      <c r="C14" s="9">
        <v>36</v>
      </c>
      <c r="D14" s="9">
        <v>211</v>
      </c>
      <c r="E14" s="41">
        <v>1</v>
      </c>
    </row>
    <row r="15" spans="1:5" x14ac:dyDescent="0.3">
      <c r="A15" s="66" t="s">
        <v>222</v>
      </c>
      <c r="B15" s="46">
        <v>5</v>
      </c>
      <c r="C15" s="64"/>
      <c r="D15" s="64"/>
      <c r="E15" s="39">
        <v>1</v>
      </c>
    </row>
    <row r="16" spans="1:5" x14ac:dyDescent="0.3">
      <c r="A16" s="8"/>
    </row>
    <row r="17" spans="1:1" x14ac:dyDescent="0.3">
      <c r="A17" s="8"/>
    </row>
    <row r="18" spans="1:1" x14ac:dyDescent="0.3">
      <c r="A18" s="8"/>
    </row>
    <row r="19" spans="1:1" x14ac:dyDescent="0.3">
      <c r="A19" s="8"/>
    </row>
    <row r="20" spans="1:1" x14ac:dyDescent="0.3">
      <c r="A20" s="8"/>
    </row>
    <row r="21" spans="1:1" x14ac:dyDescent="0.3">
      <c r="A21" s="8"/>
    </row>
    <row r="22" spans="1:1" x14ac:dyDescent="0.3">
      <c r="A22" s="8"/>
    </row>
    <row r="23" spans="1:1" x14ac:dyDescent="0.3">
      <c r="A23" s="8"/>
    </row>
    <row r="24" spans="1:1" x14ac:dyDescent="0.3">
      <c r="A24" s="8"/>
    </row>
    <row r="25" spans="1:1" x14ac:dyDescent="0.3">
      <c r="A25" s="8"/>
    </row>
    <row r="26" spans="1:1" x14ac:dyDescent="0.3">
      <c r="A26" s="8"/>
    </row>
    <row r="27" spans="1:1" x14ac:dyDescent="0.3">
      <c r="A27" s="8"/>
    </row>
    <row r="28" spans="1:1" x14ac:dyDescent="0.3">
      <c r="A28" s="8"/>
    </row>
    <row r="29" spans="1:1" x14ac:dyDescent="0.3">
      <c r="A29" s="8"/>
    </row>
    <row r="30" spans="1:1" x14ac:dyDescent="0.3">
      <c r="A30" s="8"/>
    </row>
    <row r="31" spans="1:1" x14ac:dyDescent="0.3">
      <c r="A31" s="8"/>
    </row>
    <row r="32" spans="1:1" x14ac:dyDescent="0.3">
      <c r="A32" s="8"/>
    </row>
    <row r="33" spans="1:1" x14ac:dyDescent="0.3">
      <c r="A33" s="8"/>
    </row>
    <row r="34" spans="1:1" x14ac:dyDescent="0.3">
      <c r="A34" s="8"/>
    </row>
    <row r="35" spans="1:1" x14ac:dyDescent="0.3">
      <c r="A35" s="8"/>
    </row>
    <row r="36" spans="1:1" x14ac:dyDescent="0.3">
      <c r="A36" s="8"/>
    </row>
    <row r="37" spans="1:1" x14ac:dyDescent="0.3">
      <c r="A37" s="8"/>
    </row>
    <row r="38" spans="1:1" x14ac:dyDescent="0.3">
      <c r="A38" s="8"/>
    </row>
    <row r="39" spans="1:1" x14ac:dyDescent="0.3">
      <c r="A39" s="8"/>
    </row>
    <row r="40" spans="1:1" x14ac:dyDescent="0.3">
      <c r="A40" s="8"/>
    </row>
    <row r="41" spans="1:1" x14ac:dyDescent="0.3">
      <c r="A41" s="8"/>
    </row>
    <row r="42" spans="1:1" x14ac:dyDescent="0.3">
      <c r="A42" s="8"/>
    </row>
    <row r="43" spans="1:1" x14ac:dyDescent="0.3">
      <c r="A43" s="8"/>
    </row>
    <row r="44" spans="1:1" x14ac:dyDescent="0.3">
      <c r="A44" s="8"/>
    </row>
    <row r="45" spans="1:1" x14ac:dyDescent="0.3">
      <c r="A45" s="8"/>
    </row>
    <row r="46" spans="1:1" x14ac:dyDescent="0.3">
      <c r="A46" s="8"/>
    </row>
    <row r="47" spans="1:1" x14ac:dyDescent="0.3">
      <c r="A47" s="8"/>
    </row>
    <row r="48" spans="1:1" x14ac:dyDescent="0.3">
      <c r="A48" s="8"/>
    </row>
    <row r="49" spans="1:1" x14ac:dyDescent="0.3">
      <c r="A49" s="8"/>
    </row>
    <row r="50" spans="1:1" x14ac:dyDescent="0.3">
      <c r="A50" s="8"/>
    </row>
    <row r="51" spans="1:1" x14ac:dyDescent="0.3">
      <c r="A51" s="8"/>
    </row>
    <row r="52" spans="1:1" x14ac:dyDescent="0.3">
      <c r="A52" s="8"/>
    </row>
    <row r="53" spans="1:1" x14ac:dyDescent="0.3">
      <c r="A53" s="8"/>
    </row>
    <row r="54" spans="1:1" x14ac:dyDescent="0.3">
      <c r="A54" s="8"/>
    </row>
    <row r="55" spans="1:1" x14ac:dyDescent="0.3">
      <c r="A55" s="8"/>
    </row>
    <row r="56" spans="1:1" x14ac:dyDescent="0.3">
      <c r="A56" s="8"/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E7839-0CD1-4534-9038-571AAF2AD1EA}">
  <dimension ref="A1:D236"/>
  <sheetViews>
    <sheetView workbookViewId="0">
      <pane ySplit="1" topLeftCell="A2" activePane="bottomLeft" state="frozen"/>
      <selection pane="bottomLeft" activeCell="C9" sqref="C9"/>
    </sheetView>
  </sheetViews>
  <sheetFormatPr defaultRowHeight="14.4" x14ac:dyDescent="0.3"/>
  <cols>
    <col min="1" max="1" width="19.44140625" bestFit="1" customWidth="1"/>
  </cols>
  <sheetData>
    <row r="1" spans="1:4" x14ac:dyDescent="0.3">
      <c r="A1" s="19" t="s">
        <v>167</v>
      </c>
      <c r="B1" s="19" t="s">
        <v>1</v>
      </c>
      <c r="C1" s="19" t="s">
        <v>173</v>
      </c>
      <c r="D1" s="19" t="s">
        <v>177</v>
      </c>
    </row>
    <row r="2" spans="1:4" x14ac:dyDescent="0.3">
      <c r="A2" s="14" t="s">
        <v>178</v>
      </c>
      <c r="B2" s="25">
        <v>5</v>
      </c>
      <c r="C2" s="25">
        <v>49</v>
      </c>
      <c r="D2" s="25">
        <v>173</v>
      </c>
    </row>
    <row r="3" spans="1:4" x14ac:dyDescent="0.3">
      <c r="A3" s="14" t="s">
        <v>179</v>
      </c>
      <c r="B3" s="25">
        <v>5</v>
      </c>
      <c r="C3" s="25">
        <v>50</v>
      </c>
      <c r="D3" s="25">
        <v>154</v>
      </c>
    </row>
    <row r="4" spans="1:4" x14ac:dyDescent="0.3">
      <c r="A4" s="14" t="s">
        <v>180</v>
      </c>
      <c r="B4" s="25">
        <v>5</v>
      </c>
      <c r="C4" s="25">
        <v>43</v>
      </c>
      <c r="D4" s="25">
        <v>132</v>
      </c>
    </row>
    <row r="5" spans="1:4" x14ac:dyDescent="0.3">
      <c r="A5" s="14" t="s">
        <v>181</v>
      </c>
      <c r="B5" s="25">
        <v>5</v>
      </c>
      <c r="C5" s="25">
        <v>45</v>
      </c>
      <c r="D5" s="25">
        <v>141</v>
      </c>
    </row>
    <row r="6" spans="1:4" x14ac:dyDescent="0.3">
      <c r="A6" s="14" t="s">
        <v>182</v>
      </c>
      <c r="B6" s="25">
        <v>5</v>
      </c>
      <c r="C6" s="25">
        <v>41</v>
      </c>
      <c r="D6" s="25">
        <v>138</v>
      </c>
    </row>
    <row r="7" spans="1:4" x14ac:dyDescent="0.3">
      <c r="A7" s="14" t="s">
        <v>183</v>
      </c>
      <c r="B7" s="25">
        <v>5</v>
      </c>
      <c r="C7" s="25">
        <v>46.3</v>
      </c>
      <c r="D7" s="25">
        <v>142</v>
      </c>
    </row>
    <row r="8" spans="1:4" x14ac:dyDescent="0.3">
      <c r="A8" s="14" t="s">
        <v>184</v>
      </c>
      <c r="B8" s="25">
        <v>4</v>
      </c>
      <c r="C8" s="25">
        <v>31.2</v>
      </c>
      <c r="D8" s="25">
        <v>107</v>
      </c>
    </row>
    <row r="9" spans="1:4" x14ac:dyDescent="0.3">
      <c r="A9" s="14" t="s">
        <v>185</v>
      </c>
      <c r="B9" s="25">
        <v>3</v>
      </c>
      <c r="C9" s="25">
        <v>29</v>
      </c>
      <c r="D9" s="25">
        <v>95</v>
      </c>
    </row>
    <row r="10" spans="1:4" x14ac:dyDescent="0.3">
      <c r="A10" s="14" t="s">
        <v>186</v>
      </c>
      <c r="B10" s="25">
        <v>3</v>
      </c>
      <c r="C10" s="25">
        <v>30</v>
      </c>
      <c r="D10" s="25">
        <v>94</v>
      </c>
    </row>
    <row r="11" spans="1:4" x14ac:dyDescent="0.3">
      <c r="A11" s="14" t="s">
        <v>187</v>
      </c>
      <c r="B11" s="25">
        <v>5</v>
      </c>
      <c r="C11" s="25">
        <v>10</v>
      </c>
      <c r="D11" s="25">
        <v>118</v>
      </c>
    </row>
    <row r="12" spans="1:4" x14ac:dyDescent="0.3">
      <c r="A12" s="14" t="s">
        <v>188</v>
      </c>
      <c r="B12" s="25">
        <v>4</v>
      </c>
      <c r="C12" s="25">
        <v>29</v>
      </c>
      <c r="D12" s="25">
        <v>102</v>
      </c>
    </row>
    <row r="13" spans="1:4" x14ac:dyDescent="0.3">
      <c r="A13" s="14" t="s">
        <v>189</v>
      </c>
      <c r="B13" s="25">
        <v>3</v>
      </c>
      <c r="C13" s="25">
        <v>30</v>
      </c>
      <c r="D13" s="25">
        <v>84</v>
      </c>
    </row>
    <row r="14" spans="1:4" x14ac:dyDescent="0.3">
      <c r="A14" s="14" t="s">
        <v>190</v>
      </c>
      <c r="B14" s="25">
        <v>3</v>
      </c>
      <c r="C14" s="25">
        <v>25.3</v>
      </c>
      <c r="D14" s="25">
        <v>83</v>
      </c>
    </row>
    <row r="15" spans="1:4" x14ac:dyDescent="0.3">
      <c r="A15" s="14" t="s">
        <v>191</v>
      </c>
      <c r="B15" s="25">
        <v>3</v>
      </c>
      <c r="C15" s="25">
        <v>25</v>
      </c>
      <c r="D15" s="25">
        <v>79</v>
      </c>
    </row>
    <row r="16" spans="1:4" x14ac:dyDescent="0.3">
      <c r="A16" s="14" t="s">
        <v>192</v>
      </c>
      <c r="B16" s="25">
        <v>3</v>
      </c>
      <c r="C16" s="25">
        <v>25</v>
      </c>
      <c r="D16" s="25">
        <v>75</v>
      </c>
    </row>
    <row r="17" spans="1:4" x14ac:dyDescent="0.3">
      <c r="A17" s="14" t="s">
        <v>193</v>
      </c>
      <c r="B17" s="25">
        <v>5</v>
      </c>
      <c r="C17" s="25">
        <v>24.3</v>
      </c>
      <c r="D17" s="25">
        <v>81</v>
      </c>
    </row>
    <row r="18" spans="1:4" x14ac:dyDescent="0.3">
      <c r="A18" s="14" t="s">
        <v>194</v>
      </c>
      <c r="B18" s="25">
        <v>3</v>
      </c>
      <c r="C18" s="25">
        <v>22.2</v>
      </c>
      <c r="D18" s="25">
        <v>73</v>
      </c>
    </row>
    <row r="19" spans="1:4" x14ac:dyDescent="0.3">
      <c r="A19" s="14" t="s">
        <v>195</v>
      </c>
      <c r="B19" s="25">
        <v>3</v>
      </c>
      <c r="C19" s="25">
        <v>28</v>
      </c>
      <c r="D19" s="25">
        <v>73</v>
      </c>
    </row>
    <row r="20" spans="1:4" x14ac:dyDescent="0.3">
      <c r="A20" s="14" t="s">
        <v>196</v>
      </c>
      <c r="B20" s="25">
        <v>3</v>
      </c>
      <c r="C20" s="25">
        <v>26</v>
      </c>
      <c r="D20" s="25">
        <v>72</v>
      </c>
    </row>
    <row r="21" spans="1:4" x14ac:dyDescent="0.3">
      <c r="A21" s="14" t="s">
        <v>197</v>
      </c>
      <c r="B21" s="25">
        <v>2</v>
      </c>
      <c r="C21" s="25">
        <v>16</v>
      </c>
      <c r="D21" s="25">
        <v>64</v>
      </c>
    </row>
    <row r="22" spans="1:4" x14ac:dyDescent="0.3">
      <c r="A22" s="14" t="s">
        <v>198</v>
      </c>
      <c r="B22" s="25">
        <v>3</v>
      </c>
      <c r="C22" s="25">
        <v>30</v>
      </c>
      <c r="D22" s="25">
        <v>93</v>
      </c>
    </row>
    <row r="23" spans="1:4" x14ac:dyDescent="0.3">
      <c r="A23" s="14" t="s">
        <v>199</v>
      </c>
      <c r="B23" s="25">
        <v>3</v>
      </c>
      <c r="C23" s="25">
        <v>27</v>
      </c>
      <c r="D23" s="25">
        <v>64</v>
      </c>
    </row>
    <row r="24" spans="1:4" x14ac:dyDescent="0.3">
      <c r="A24" s="14" t="s">
        <v>200</v>
      </c>
      <c r="B24" s="25">
        <v>2</v>
      </c>
      <c r="C24" s="25">
        <v>20</v>
      </c>
      <c r="D24" s="25">
        <v>63</v>
      </c>
    </row>
    <row r="25" spans="1:4" x14ac:dyDescent="0.3">
      <c r="A25" s="14" t="s">
        <v>201</v>
      </c>
      <c r="B25" s="25">
        <v>3</v>
      </c>
      <c r="C25" s="25">
        <v>21</v>
      </c>
      <c r="D25" s="25">
        <v>63</v>
      </c>
    </row>
    <row r="26" spans="1:4" x14ac:dyDescent="0.3">
      <c r="A26" s="14" t="s">
        <v>202</v>
      </c>
      <c r="B26" s="25">
        <v>3</v>
      </c>
      <c r="C26" s="25">
        <v>20.5</v>
      </c>
      <c r="D26" s="25">
        <v>62</v>
      </c>
    </row>
    <row r="27" spans="1:4" x14ac:dyDescent="0.3">
      <c r="A27" s="14" t="s">
        <v>203</v>
      </c>
      <c r="B27" s="25">
        <v>2</v>
      </c>
      <c r="C27" s="25">
        <v>19</v>
      </c>
      <c r="D27" s="25">
        <v>61</v>
      </c>
    </row>
    <row r="28" spans="1:4" x14ac:dyDescent="0.3">
      <c r="A28" s="14" t="s">
        <v>204</v>
      </c>
      <c r="B28" s="25">
        <v>2</v>
      </c>
      <c r="C28" s="25">
        <v>18</v>
      </c>
      <c r="D28" s="25">
        <v>58</v>
      </c>
    </row>
    <row r="29" spans="1:4" x14ac:dyDescent="0.3">
      <c r="A29" s="14" t="s">
        <v>205</v>
      </c>
      <c r="B29" s="25">
        <v>2</v>
      </c>
      <c r="C29" s="25">
        <v>15.2</v>
      </c>
      <c r="D29" s="25">
        <v>56</v>
      </c>
    </row>
    <row r="30" spans="1:4" x14ac:dyDescent="0.3">
      <c r="A30" s="14" t="s">
        <v>206</v>
      </c>
      <c r="B30" s="25">
        <v>2</v>
      </c>
      <c r="C30" s="25">
        <v>17</v>
      </c>
      <c r="D30" s="25">
        <v>55</v>
      </c>
    </row>
    <row r="31" spans="1:4" x14ac:dyDescent="0.3">
      <c r="A31" s="14" t="s">
        <v>207</v>
      </c>
      <c r="B31" s="25">
        <v>2</v>
      </c>
      <c r="C31" s="25">
        <v>17.3</v>
      </c>
      <c r="D31" s="25">
        <v>53</v>
      </c>
    </row>
    <row r="32" spans="1:4" x14ac:dyDescent="0.3">
      <c r="A32" s="14" t="s">
        <v>208</v>
      </c>
      <c r="B32" s="25">
        <v>2</v>
      </c>
      <c r="C32" s="25">
        <v>19.100000000000001</v>
      </c>
      <c r="D32" s="25">
        <v>51</v>
      </c>
    </row>
    <row r="33" spans="1:4" x14ac:dyDescent="0.3">
      <c r="A33" s="14" t="s">
        <v>209</v>
      </c>
      <c r="B33" s="25">
        <v>2</v>
      </c>
      <c r="C33" s="25">
        <v>18</v>
      </c>
      <c r="D33" s="25">
        <v>50</v>
      </c>
    </row>
    <row r="34" spans="1:4" x14ac:dyDescent="0.3">
      <c r="A34" s="14" t="s">
        <v>210</v>
      </c>
      <c r="B34" s="25">
        <v>2</v>
      </c>
      <c r="C34" s="25">
        <v>20</v>
      </c>
      <c r="D34" s="25">
        <v>50</v>
      </c>
    </row>
    <row r="35" spans="1:4" x14ac:dyDescent="0.3">
      <c r="A35" s="14" t="s">
        <v>211</v>
      </c>
      <c r="B35" s="25">
        <v>3</v>
      </c>
      <c r="C35" s="25">
        <v>20.5</v>
      </c>
      <c r="D35" s="25">
        <v>49</v>
      </c>
    </row>
    <row r="36" spans="1:4" x14ac:dyDescent="0.3">
      <c r="A36" s="14" t="s">
        <v>212</v>
      </c>
      <c r="B36" s="25">
        <v>3</v>
      </c>
      <c r="C36" s="25">
        <v>21</v>
      </c>
      <c r="D36" s="25">
        <v>49</v>
      </c>
    </row>
    <row r="37" spans="1:4" x14ac:dyDescent="0.3">
      <c r="A37" s="14" t="s">
        <v>213</v>
      </c>
      <c r="B37" s="25">
        <v>2</v>
      </c>
      <c r="C37" s="25">
        <v>20</v>
      </c>
      <c r="D37" s="25">
        <v>47</v>
      </c>
    </row>
    <row r="38" spans="1:4" x14ac:dyDescent="0.3">
      <c r="A38" s="14" t="s">
        <v>214</v>
      </c>
      <c r="B38" s="25">
        <v>3</v>
      </c>
      <c r="C38" s="25">
        <v>19.100000000000001</v>
      </c>
      <c r="D38" s="25">
        <v>45</v>
      </c>
    </row>
    <row r="39" spans="1:4" x14ac:dyDescent="0.3">
      <c r="A39" s="14" t="s">
        <v>215</v>
      </c>
      <c r="B39" s="25">
        <v>2</v>
      </c>
      <c r="C39" s="25">
        <v>17</v>
      </c>
      <c r="D39" s="25">
        <v>40</v>
      </c>
    </row>
    <row r="40" spans="1:4" x14ac:dyDescent="0.3">
      <c r="A40" s="14" t="s">
        <v>216</v>
      </c>
      <c r="B40" s="25">
        <v>2</v>
      </c>
      <c r="C40" s="25">
        <v>15</v>
      </c>
      <c r="D40" s="25">
        <v>38</v>
      </c>
    </row>
    <row r="41" spans="1:4" x14ac:dyDescent="0.3">
      <c r="A41" s="14" t="s">
        <v>217</v>
      </c>
      <c r="B41" s="25">
        <v>2</v>
      </c>
      <c r="C41" s="25">
        <v>14.3</v>
      </c>
      <c r="D41" s="25">
        <v>37</v>
      </c>
    </row>
    <row r="42" spans="1:4" x14ac:dyDescent="0.3">
      <c r="A42" s="14" t="s">
        <v>218</v>
      </c>
      <c r="B42" s="25">
        <v>3</v>
      </c>
      <c r="C42" s="25">
        <v>15.1</v>
      </c>
      <c r="D42" s="25">
        <v>36</v>
      </c>
    </row>
    <row r="43" spans="1:4" x14ac:dyDescent="0.3">
      <c r="A43" s="14" t="s">
        <v>219</v>
      </c>
      <c r="B43" s="25">
        <v>4</v>
      </c>
      <c r="C43" s="25">
        <v>19</v>
      </c>
      <c r="D43" s="25">
        <v>42</v>
      </c>
    </row>
    <row r="44" spans="1:4" x14ac:dyDescent="0.3">
      <c r="A44" s="14" t="s">
        <v>220</v>
      </c>
      <c r="B44" s="25">
        <v>1</v>
      </c>
      <c r="C44" s="25">
        <v>9</v>
      </c>
      <c r="D44" s="25">
        <v>32</v>
      </c>
    </row>
    <row r="45" spans="1:4" x14ac:dyDescent="0.3">
      <c r="A45" s="14" t="s">
        <v>221</v>
      </c>
      <c r="B45" s="25">
        <v>2</v>
      </c>
      <c r="C45" s="25">
        <v>8</v>
      </c>
      <c r="D45" s="25">
        <v>29</v>
      </c>
    </row>
    <row r="46" spans="1:4" x14ac:dyDescent="0.3">
      <c r="A46" s="14" t="s">
        <v>222</v>
      </c>
      <c r="B46" s="25">
        <v>2</v>
      </c>
      <c r="C46" s="25">
        <v>11</v>
      </c>
      <c r="D46" s="25">
        <v>28</v>
      </c>
    </row>
    <row r="47" spans="1:4" x14ac:dyDescent="0.3">
      <c r="A47" s="26" t="s">
        <v>201</v>
      </c>
      <c r="B47" s="25">
        <v>1</v>
      </c>
      <c r="C47" s="25">
        <v>8.3000000000000007</v>
      </c>
      <c r="D47" s="25">
        <v>26</v>
      </c>
    </row>
    <row r="48" spans="1:4" x14ac:dyDescent="0.3">
      <c r="A48" s="14" t="s">
        <v>223</v>
      </c>
      <c r="B48" s="25">
        <v>2</v>
      </c>
      <c r="C48" s="25">
        <v>11</v>
      </c>
      <c r="D48" s="25">
        <v>25</v>
      </c>
    </row>
    <row r="49" spans="1:4" x14ac:dyDescent="0.3">
      <c r="A49" s="14" t="s">
        <v>224</v>
      </c>
      <c r="B49" s="25">
        <v>1</v>
      </c>
      <c r="C49" s="25">
        <v>7</v>
      </c>
      <c r="D49" s="25">
        <v>21</v>
      </c>
    </row>
    <row r="50" spans="1:4" x14ac:dyDescent="0.3">
      <c r="A50" s="14" t="s">
        <v>225</v>
      </c>
      <c r="B50" s="25">
        <v>1</v>
      </c>
      <c r="C50" s="25">
        <v>8</v>
      </c>
      <c r="D50" s="25">
        <v>21</v>
      </c>
    </row>
    <row r="51" spans="1:4" x14ac:dyDescent="0.3">
      <c r="A51" s="14" t="s">
        <v>226</v>
      </c>
      <c r="B51" s="25">
        <v>2</v>
      </c>
      <c r="C51" s="25">
        <v>9</v>
      </c>
      <c r="D51" s="25">
        <v>21</v>
      </c>
    </row>
    <row r="52" spans="1:4" x14ac:dyDescent="0.3">
      <c r="A52" s="14" t="s">
        <v>227</v>
      </c>
      <c r="B52" s="25">
        <v>1</v>
      </c>
      <c r="C52" s="25">
        <v>5</v>
      </c>
      <c r="D52" s="25">
        <v>17</v>
      </c>
    </row>
    <row r="53" spans="1:4" x14ac:dyDescent="0.3">
      <c r="A53" s="14" t="s">
        <v>228</v>
      </c>
      <c r="B53" s="25">
        <v>1</v>
      </c>
      <c r="C53" s="25">
        <v>6</v>
      </c>
      <c r="D53" s="25">
        <v>15</v>
      </c>
    </row>
    <row r="54" spans="1:4" x14ac:dyDescent="0.3">
      <c r="A54" s="14" t="s">
        <v>229</v>
      </c>
      <c r="B54" s="25">
        <v>2</v>
      </c>
      <c r="C54" s="25">
        <v>5</v>
      </c>
      <c r="D54" s="25">
        <v>14</v>
      </c>
    </row>
    <row r="55" spans="1:4" x14ac:dyDescent="0.3">
      <c r="A55" s="14" t="s">
        <v>230</v>
      </c>
      <c r="B55" s="25">
        <v>1</v>
      </c>
      <c r="C55" s="25">
        <v>4</v>
      </c>
      <c r="D55" s="25">
        <v>10</v>
      </c>
    </row>
    <row r="56" spans="1:4" x14ac:dyDescent="0.3">
      <c r="A56" s="14" t="s">
        <v>231</v>
      </c>
      <c r="B56" s="25">
        <v>1</v>
      </c>
      <c r="C56" s="25">
        <v>5</v>
      </c>
      <c r="D56" s="25">
        <v>5</v>
      </c>
    </row>
    <row r="57" spans="1:4" x14ac:dyDescent="0.3">
      <c r="A57" s="14" t="s">
        <v>232</v>
      </c>
      <c r="B57" s="25">
        <v>1</v>
      </c>
      <c r="C57" s="25">
        <v>1</v>
      </c>
      <c r="D57" s="25">
        <v>2</v>
      </c>
    </row>
    <row r="58" spans="1:4" x14ac:dyDescent="0.3">
      <c r="A58" s="14" t="s">
        <v>233</v>
      </c>
      <c r="B58" s="25">
        <v>2</v>
      </c>
      <c r="C58" s="25">
        <v>4</v>
      </c>
      <c r="D58" s="25">
        <v>8</v>
      </c>
    </row>
    <row r="59" spans="1:4" x14ac:dyDescent="0.3">
      <c r="A59" s="14" t="s">
        <v>234</v>
      </c>
      <c r="B59" s="25">
        <v>1</v>
      </c>
      <c r="C59" s="25">
        <v>1</v>
      </c>
      <c r="D59" s="25">
        <v>0</v>
      </c>
    </row>
    <row r="60" spans="1:4" x14ac:dyDescent="0.3">
      <c r="A60" s="8"/>
    </row>
    <row r="61" spans="1:4" x14ac:dyDescent="0.3">
      <c r="A61" s="8"/>
    </row>
    <row r="62" spans="1:4" x14ac:dyDescent="0.3">
      <c r="A62" s="8"/>
    </row>
    <row r="63" spans="1:4" x14ac:dyDescent="0.3">
      <c r="A63" s="8"/>
    </row>
    <row r="64" spans="1:4" x14ac:dyDescent="0.3">
      <c r="A64" s="8"/>
    </row>
    <row r="65" spans="1:1" x14ac:dyDescent="0.3">
      <c r="A65" s="8"/>
    </row>
    <row r="66" spans="1:1" x14ac:dyDescent="0.3">
      <c r="A66" s="8"/>
    </row>
    <row r="67" spans="1:1" x14ac:dyDescent="0.3">
      <c r="A67" s="8"/>
    </row>
    <row r="68" spans="1:1" x14ac:dyDescent="0.3">
      <c r="A68" s="8"/>
    </row>
    <row r="69" spans="1:1" x14ac:dyDescent="0.3">
      <c r="A69" s="8"/>
    </row>
    <row r="70" spans="1:1" x14ac:dyDescent="0.3">
      <c r="A70" s="8"/>
    </row>
    <row r="71" spans="1:1" x14ac:dyDescent="0.3">
      <c r="A71" s="8"/>
    </row>
    <row r="72" spans="1:1" x14ac:dyDescent="0.3">
      <c r="A72" s="8"/>
    </row>
    <row r="73" spans="1:1" x14ac:dyDescent="0.3">
      <c r="A73" s="8"/>
    </row>
    <row r="74" spans="1:1" x14ac:dyDescent="0.3">
      <c r="A74" s="8"/>
    </row>
    <row r="75" spans="1:1" x14ac:dyDescent="0.3">
      <c r="A75" s="8"/>
    </row>
    <row r="76" spans="1:1" x14ac:dyDescent="0.3">
      <c r="A76" s="8"/>
    </row>
    <row r="77" spans="1:1" x14ac:dyDescent="0.3">
      <c r="A77" s="8"/>
    </row>
    <row r="78" spans="1:1" x14ac:dyDescent="0.3">
      <c r="A78" s="8"/>
    </row>
    <row r="79" spans="1:1" x14ac:dyDescent="0.3">
      <c r="A79" s="8"/>
    </row>
    <row r="80" spans="1:1" x14ac:dyDescent="0.3">
      <c r="A80" s="8"/>
    </row>
    <row r="81" spans="1:1" x14ac:dyDescent="0.3">
      <c r="A81" s="8"/>
    </row>
    <row r="82" spans="1:1" x14ac:dyDescent="0.3">
      <c r="A82" s="8"/>
    </row>
    <row r="83" spans="1:1" x14ac:dyDescent="0.3">
      <c r="A83" s="8"/>
    </row>
    <row r="84" spans="1:1" x14ac:dyDescent="0.3">
      <c r="A84" s="8"/>
    </row>
    <row r="85" spans="1:1" x14ac:dyDescent="0.3">
      <c r="A85" s="8"/>
    </row>
    <row r="86" spans="1:1" x14ac:dyDescent="0.3">
      <c r="A86" s="8"/>
    </row>
    <row r="87" spans="1:1" x14ac:dyDescent="0.3">
      <c r="A87" s="8"/>
    </row>
    <row r="88" spans="1:1" x14ac:dyDescent="0.3">
      <c r="A88" s="8"/>
    </row>
    <row r="89" spans="1:1" x14ac:dyDescent="0.3">
      <c r="A89" s="8"/>
    </row>
    <row r="90" spans="1:1" x14ac:dyDescent="0.3">
      <c r="A90" s="8"/>
    </row>
    <row r="91" spans="1:1" x14ac:dyDescent="0.3">
      <c r="A91" s="8"/>
    </row>
    <row r="92" spans="1:1" x14ac:dyDescent="0.3">
      <c r="A92" s="8"/>
    </row>
    <row r="93" spans="1:1" x14ac:dyDescent="0.3">
      <c r="A93" s="8"/>
    </row>
    <row r="94" spans="1:1" x14ac:dyDescent="0.3">
      <c r="A94" s="8"/>
    </row>
    <row r="95" spans="1:1" x14ac:dyDescent="0.3">
      <c r="A95" s="8"/>
    </row>
    <row r="96" spans="1:1" x14ac:dyDescent="0.3">
      <c r="A96" s="8"/>
    </row>
    <row r="97" spans="1:1" x14ac:dyDescent="0.3">
      <c r="A97" s="8"/>
    </row>
    <row r="98" spans="1:1" x14ac:dyDescent="0.3">
      <c r="A98" s="8"/>
    </row>
    <row r="99" spans="1:1" x14ac:dyDescent="0.3">
      <c r="A99" s="8"/>
    </row>
    <row r="100" spans="1:1" x14ac:dyDescent="0.3">
      <c r="A100" s="8"/>
    </row>
    <row r="101" spans="1:1" x14ac:dyDescent="0.3">
      <c r="A101" s="8"/>
    </row>
    <row r="102" spans="1:1" x14ac:dyDescent="0.3">
      <c r="A102" s="8"/>
    </row>
    <row r="103" spans="1:1" x14ac:dyDescent="0.3">
      <c r="A103" s="8"/>
    </row>
    <row r="104" spans="1:1" x14ac:dyDescent="0.3">
      <c r="A104" s="8"/>
    </row>
    <row r="105" spans="1:1" x14ac:dyDescent="0.3">
      <c r="A105" s="8"/>
    </row>
    <row r="106" spans="1:1" x14ac:dyDescent="0.3">
      <c r="A106" s="8"/>
    </row>
    <row r="107" spans="1:1" x14ac:dyDescent="0.3">
      <c r="A107" s="8"/>
    </row>
    <row r="108" spans="1:1" x14ac:dyDescent="0.3">
      <c r="A108" s="8"/>
    </row>
    <row r="109" spans="1:1" x14ac:dyDescent="0.3">
      <c r="A109" s="8"/>
    </row>
    <row r="110" spans="1:1" x14ac:dyDescent="0.3">
      <c r="A110" s="8"/>
    </row>
    <row r="111" spans="1:1" x14ac:dyDescent="0.3">
      <c r="A111" s="8"/>
    </row>
    <row r="112" spans="1:1" x14ac:dyDescent="0.3">
      <c r="A112" s="8"/>
    </row>
    <row r="113" spans="1:1" x14ac:dyDescent="0.3">
      <c r="A113" s="8"/>
    </row>
    <row r="114" spans="1:1" x14ac:dyDescent="0.3">
      <c r="A114" s="8"/>
    </row>
    <row r="115" spans="1:1" x14ac:dyDescent="0.3">
      <c r="A115" s="8"/>
    </row>
    <row r="116" spans="1:1" x14ac:dyDescent="0.3">
      <c r="A116" s="8"/>
    </row>
    <row r="117" spans="1:1" x14ac:dyDescent="0.3">
      <c r="A117" s="8"/>
    </row>
    <row r="118" spans="1:1" x14ac:dyDescent="0.3">
      <c r="A118" s="8"/>
    </row>
    <row r="119" spans="1:1" x14ac:dyDescent="0.3">
      <c r="A119" s="8"/>
    </row>
    <row r="120" spans="1:1" x14ac:dyDescent="0.3">
      <c r="A120" s="8"/>
    </row>
    <row r="121" spans="1:1" x14ac:dyDescent="0.3">
      <c r="A121" s="8"/>
    </row>
    <row r="122" spans="1:1" x14ac:dyDescent="0.3">
      <c r="A122" s="8"/>
    </row>
    <row r="123" spans="1:1" x14ac:dyDescent="0.3">
      <c r="A123" s="8"/>
    </row>
    <row r="124" spans="1:1" x14ac:dyDescent="0.3">
      <c r="A124" s="8"/>
    </row>
    <row r="125" spans="1:1" x14ac:dyDescent="0.3">
      <c r="A125" s="8"/>
    </row>
    <row r="126" spans="1:1" x14ac:dyDescent="0.3">
      <c r="A126" s="8"/>
    </row>
    <row r="127" spans="1:1" x14ac:dyDescent="0.3">
      <c r="A127" s="8"/>
    </row>
    <row r="128" spans="1:1" x14ac:dyDescent="0.3">
      <c r="A128" s="8"/>
    </row>
    <row r="129" spans="1:1" x14ac:dyDescent="0.3">
      <c r="A129" s="8"/>
    </row>
    <row r="130" spans="1:1" x14ac:dyDescent="0.3">
      <c r="A130" s="8"/>
    </row>
    <row r="131" spans="1:1" x14ac:dyDescent="0.3">
      <c r="A131" s="8"/>
    </row>
    <row r="132" spans="1:1" x14ac:dyDescent="0.3">
      <c r="A132" s="8"/>
    </row>
    <row r="133" spans="1:1" x14ac:dyDescent="0.3">
      <c r="A133" s="8"/>
    </row>
    <row r="134" spans="1:1" x14ac:dyDescent="0.3">
      <c r="A134" s="8"/>
    </row>
    <row r="135" spans="1:1" x14ac:dyDescent="0.3">
      <c r="A135" s="8"/>
    </row>
    <row r="136" spans="1:1" x14ac:dyDescent="0.3">
      <c r="A136" s="8"/>
    </row>
    <row r="137" spans="1:1" x14ac:dyDescent="0.3">
      <c r="A137" s="8"/>
    </row>
    <row r="138" spans="1:1" x14ac:dyDescent="0.3">
      <c r="A138" s="8"/>
    </row>
    <row r="139" spans="1:1" x14ac:dyDescent="0.3">
      <c r="A139" s="8"/>
    </row>
    <row r="140" spans="1:1" x14ac:dyDescent="0.3">
      <c r="A140" s="8"/>
    </row>
    <row r="141" spans="1:1" x14ac:dyDescent="0.3">
      <c r="A141" s="8"/>
    </row>
    <row r="142" spans="1:1" x14ac:dyDescent="0.3">
      <c r="A142" s="8"/>
    </row>
    <row r="143" spans="1:1" x14ac:dyDescent="0.3">
      <c r="A143" s="8"/>
    </row>
    <row r="144" spans="1:1" x14ac:dyDescent="0.3">
      <c r="A144" s="8"/>
    </row>
    <row r="145" spans="1:1" x14ac:dyDescent="0.3">
      <c r="A145" s="8"/>
    </row>
    <row r="146" spans="1:1" x14ac:dyDescent="0.3">
      <c r="A146" s="8"/>
    </row>
    <row r="147" spans="1:1" x14ac:dyDescent="0.3">
      <c r="A147" s="8"/>
    </row>
    <row r="148" spans="1:1" x14ac:dyDescent="0.3">
      <c r="A148" s="8"/>
    </row>
    <row r="149" spans="1:1" x14ac:dyDescent="0.3">
      <c r="A149" s="8"/>
    </row>
    <row r="150" spans="1:1" x14ac:dyDescent="0.3">
      <c r="A150" s="8"/>
    </row>
    <row r="151" spans="1:1" x14ac:dyDescent="0.3">
      <c r="A151" s="8"/>
    </row>
    <row r="152" spans="1:1" x14ac:dyDescent="0.3">
      <c r="A152" s="8"/>
    </row>
    <row r="153" spans="1:1" x14ac:dyDescent="0.3">
      <c r="A153" s="8"/>
    </row>
    <row r="154" spans="1:1" x14ac:dyDescent="0.3">
      <c r="A154" s="8"/>
    </row>
    <row r="155" spans="1:1" x14ac:dyDescent="0.3">
      <c r="A155" s="8"/>
    </row>
    <row r="156" spans="1:1" x14ac:dyDescent="0.3">
      <c r="A156" s="8"/>
    </row>
    <row r="157" spans="1:1" x14ac:dyDescent="0.3">
      <c r="A157" s="8"/>
    </row>
    <row r="158" spans="1:1" x14ac:dyDescent="0.3">
      <c r="A158" s="8"/>
    </row>
    <row r="159" spans="1:1" x14ac:dyDescent="0.3">
      <c r="A159" s="8"/>
    </row>
    <row r="160" spans="1:1" x14ac:dyDescent="0.3">
      <c r="A160" s="8"/>
    </row>
    <row r="161" spans="1:1" x14ac:dyDescent="0.3">
      <c r="A161" s="8"/>
    </row>
    <row r="162" spans="1:1" x14ac:dyDescent="0.3">
      <c r="A162" s="8"/>
    </row>
    <row r="163" spans="1:1" x14ac:dyDescent="0.3">
      <c r="A163" s="8"/>
    </row>
    <row r="164" spans="1:1" x14ac:dyDescent="0.3">
      <c r="A164" s="8"/>
    </row>
    <row r="165" spans="1:1" x14ac:dyDescent="0.3">
      <c r="A165" s="8"/>
    </row>
    <row r="166" spans="1:1" x14ac:dyDescent="0.3">
      <c r="A166" s="8"/>
    </row>
    <row r="167" spans="1:1" x14ac:dyDescent="0.3">
      <c r="A167" s="8"/>
    </row>
    <row r="168" spans="1:1" x14ac:dyDescent="0.3">
      <c r="A168" s="8"/>
    </row>
    <row r="169" spans="1:1" x14ac:dyDescent="0.3">
      <c r="A169" s="8"/>
    </row>
    <row r="170" spans="1:1" x14ac:dyDescent="0.3">
      <c r="A170" s="8"/>
    </row>
    <row r="171" spans="1:1" x14ac:dyDescent="0.3">
      <c r="A171" s="8"/>
    </row>
    <row r="172" spans="1:1" x14ac:dyDescent="0.3">
      <c r="A172" s="8"/>
    </row>
    <row r="173" spans="1:1" x14ac:dyDescent="0.3">
      <c r="A173" s="8"/>
    </row>
    <row r="174" spans="1:1" x14ac:dyDescent="0.3">
      <c r="A174" s="8"/>
    </row>
    <row r="175" spans="1:1" x14ac:dyDescent="0.3">
      <c r="A175" s="8"/>
    </row>
    <row r="176" spans="1:1" x14ac:dyDescent="0.3">
      <c r="A176" s="8"/>
    </row>
    <row r="177" spans="1:1" x14ac:dyDescent="0.3">
      <c r="A177" s="8"/>
    </row>
    <row r="178" spans="1:1" x14ac:dyDescent="0.3">
      <c r="A178" s="8"/>
    </row>
    <row r="179" spans="1:1" x14ac:dyDescent="0.3">
      <c r="A179" s="8"/>
    </row>
    <row r="180" spans="1:1" x14ac:dyDescent="0.3">
      <c r="A180" s="8"/>
    </row>
    <row r="181" spans="1:1" x14ac:dyDescent="0.3">
      <c r="A181" s="8"/>
    </row>
    <row r="182" spans="1:1" x14ac:dyDescent="0.3">
      <c r="A182" s="8"/>
    </row>
    <row r="183" spans="1:1" x14ac:dyDescent="0.3">
      <c r="A183" s="8"/>
    </row>
    <row r="184" spans="1:1" x14ac:dyDescent="0.3">
      <c r="A184" s="8"/>
    </row>
    <row r="185" spans="1:1" x14ac:dyDescent="0.3">
      <c r="A185" s="8"/>
    </row>
    <row r="186" spans="1:1" x14ac:dyDescent="0.3">
      <c r="A186" s="8"/>
    </row>
    <row r="187" spans="1:1" x14ac:dyDescent="0.3">
      <c r="A187" s="8"/>
    </row>
    <row r="188" spans="1:1" x14ac:dyDescent="0.3">
      <c r="A188" s="8"/>
    </row>
    <row r="189" spans="1:1" x14ac:dyDescent="0.3">
      <c r="A189" s="8"/>
    </row>
    <row r="190" spans="1:1" x14ac:dyDescent="0.3">
      <c r="A190" s="8"/>
    </row>
    <row r="191" spans="1:1" x14ac:dyDescent="0.3">
      <c r="A191" s="8"/>
    </row>
    <row r="192" spans="1:1" x14ac:dyDescent="0.3">
      <c r="A192" s="8"/>
    </row>
    <row r="193" spans="1:1" x14ac:dyDescent="0.3">
      <c r="A193" s="8"/>
    </row>
    <row r="194" spans="1:1" x14ac:dyDescent="0.3">
      <c r="A194" s="8"/>
    </row>
    <row r="195" spans="1:1" x14ac:dyDescent="0.3">
      <c r="A195" s="8"/>
    </row>
    <row r="196" spans="1:1" x14ac:dyDescent="0.3">
      <c r="A196" s="8"/>
    </row>
    <row r="197" spans="1:1" x14ac:dyDescent="0.3">
      <c r="A197" s="8"/>
    </row>
    <row r="198" spans="1:1" x14ac:dyDescent="0.3">
      <c r="A198" s="8"/>
    </row>
    <row r="199" spans="1:1" x14ac:dyDescent="0.3">
      <c r="A199" s="8"/>
    </row>
    <row r="200" spans="1:1" x14ac:dyDescent="0.3">
      <c r="A200" s="8"/>
    </row>
    <row r="201" spans="1:1" x14ac:dyDescent="0.3">
      <c r="A201" s="8"/>
    </row>
    <row r="202" spans="1:1" x14ac:dyDescent="0.3">
      <c r="A202" s="8"/>
    </row>
    <row r="203" spans="1:1" x14ac:dyDescent="0.3">
      <c r="A203" s="8"/>
    </row>
    <row r="204" spans="1:1" x14ac:dyDescent="0.3">
      <c r="A204" s="8"/>
    </row>
    <row r="205" spans="1:1" x14ac:dyDescent="0.3">
      <c r="A205" s="8"/>
    </row>
    <row r="206" spans="1:1" x14ac:dyDescent="0.3">
      <c r="A206" s="8"/>
    </row>
    <row r="207" spans="1:1" x14ac:dyDescent="0.3">
      <c r="A207" s="8"/>
    </row>
    <row r="208" spans="1:1" x14ac:dyDescent="0.3">
      <c r="A208" s="8"/>
    </row>
    <row r="209" spans="1:1" x14ac:dyDescent="0.3">
      <c r="A209" s="8"/>
    </row>
    <row r="210" spans="1:1" x14ac:dyDescent="0.3">
      <c r="A210" s="8"/>
    </row>
    <row r="211" spans="1:1" x14ac:dyDescent="0.3">
      <c r="A211" s="8"/>
    </row>
    <row r="212" spans="1:1" x14ac:dyDescent="0.3">
      <c r="A212" s="8"/>
    </row>
    <row r="213" spans="1:1" x14ac:dyDescent="0.3">
      <c r="A213" s="8"/>
    </row>
    <row r="214" spans="1:1" x14ac:dyDescent="0.3">
      <c r="A214" s="8"/>
    </row>
    <row r="215" spans="1:1" x14ac:dyDescent="0.3">
      <c r="A215" s="8"/>
    </row>
    <row r="216" spans="1:1" x14ac:dyDescent="0.3">
      <c r="A216" s="8"/>
    </row>
    <row r="217" spans="1:1" x14ac:dyDescent="0.3">
      <c r="A217" s="8"/>
    </row>
    <row r="218" spans="1:1" x14ac:dyDescent="0.3">
      <c r="A218" s="8"/>
    </row>
    <row r="219" spans="1:1" x14ac:dyDescent="0.3">
      <c r="A219" s="8"/>
    </row>
    <row r="220" spans="1:1" x14ac:dyDescent="0.3">
      <c r="A220" s="8"/>
    </row>
    <row r="221" spans="1:1" x14ac:dyDescent="0.3">
      <c r="A221" s="8"/>
    </row>
    <row r="222" spans="1:1" x14ac:dyDescent="0.3">
      <c r="A222" s="8"/>
    </row>
    <row r="223" spans="1:1" x14ac:dyDescent="0.3">
      <c r="A223" s="8"/>
    </row>
    <row r="224" spans="1:1" x14ac:dyDescent="0.3">
      <c r="A224" s="8"/>
    </row>
    <row r="225" spans="1:1" x14ac:dyDescent="0.3">
      <c r="A225" s="8"/>
    </row>
    <row r="226" spans="1:1" x14ac:dyDescent="0.3">
      <c r="A226" s="8"/>
    </row>
    <row r="227" spans="1:1" x14ac:dyDescent="0.3">
      <c r="A227" s="8"/>
    </row>
    <row r="228" spans="1:1" x14ac:dyDescent="0.3">
      <c r="A228" s="8"/>
    </row>
    <row r="229" spans="1:1" x14ac:dyDescent="0.3">
      <c r="A229" s="8"/>
    </row>
    <row r="230" spans="1:1" x14ac:dyDescent="0.3">
      <c r="A230" s="8"/>
    </row>
    <row r="231" spans="1:1" x14ac:dyDescent="0.3">
      <c r="A231" s="8"/>
    </row>
    <row r="232" spans="1:1" x14ac:dyDescent="0.3">
      <c r="A232" s="8"/>
    </row>
    <row r="233" spans="1:1" x14ac:dyDescent="0.3">
      <c r="A233" s="8"/>
    </row>
    <row r="234" spans="1:1" x14ac:dyDescent="0.3">
      <c r="A234" s="8"/>
    </row>
    <row r="235" spans="1:1" x14ac:dyDescent="0.3">
      <c r="A235" s="8"/>
    </row>
    <row r="236" spans="1:1" x14ac:dyDescent="0.3">
      <c r="A236" s="8"/>
    </row>
  </sheetData>
  <autoFilter ref="A1:D1" xr:uid="{B12E7839-0CD1-4534-9038-571AAF2AD1E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40E4E-5B96-4976-B014-836B9449F05A}">
  <dimension ref="A1:E101"/>
  <sheetViews>
    <sheetView workbookViewId="0">
      <selection activeCell="H22" sqref="H22"/>
    </sheetView>
  </sheetViews>
  <sheetFormatPr defaultRowHeight="14.4" x14ac:dyDescent="0.3"/>
  <cols>
    <col min="1" max="1" width="24.88671875" bestFit="1" customWidth="1"/>
    <col min="2" max="2" width="10.21875" bestFit="1" customWidth="1"/>
    <col min="3" max="3" width="10" bestFit="1" customWidth="1"/>
    <col min="4" max="4" width="14.109375" bestFit="1" customWidth="1"/>
    <col min="5" max="5" width="13.77734375" bestFit="1" customWidth="1"/>
    <col min="8" max="8" width="19.109375" bestFit="1" customWidth="1"/>
    <col min="9" max="9" width="15" bestFit="1" customWidth="1"/>
  </cols>
  <sheetData>
    <row r="1" spans="1:5" x14ac:dyDescent="0.3">
      <c r="A1" t="s">
        <v>167</v>
      </c>
      <c r="B1" t="s">
        <v>0</v>
      </c>
      <c r="C1" t="s">
        <v>297</v>
      </c>
      <c r="D1" t="s">
        <v>298</v>
      </c>
      <c r="E1" t="s">
        <v>299</v>
      </c>
    </row>
    <row r="2" spans="1:5" x14ac:dyDescent="0.3">
      <c r="A2" t="s">
        <v>411</v>
      </c>
      <c r="B2" t="s">
        <v>300</v>
      </c>
      <c r="C2" t="s">
        <v>301</v>
      </c>
      <c r="D2" t="s">
        <v>302</v>
      </c>
      <c r="E2" t="s">
        <v>303</v>
      </c>
    </row>
    <row r="3" spans="1:5" x14ac:dyDescent="0.3">
      <c r="A3" t="s">
        <v>412</v>
      </c>
      <c r="B3" t="s">
        <v>300</v>
      </c>
      <c r="C3" t="s">
        <v>301</v>
      </c>
      <c r="D3" t="s">
        <v>302</v>
      </c>
      <c r="E3" t="s">
        <v>303</v>
      </c>
    </row>
    <row r="4" spans="1:5" x14ac:dyDescent="0.3">
      <c r="A4" t="s">
        <v>413</v>
      </c>
      <c r="B4" t="s">
        <v>304</v>
      </c>
      <c r="C4" t="s">
        <v>300</v>
      </c>
      <c r="D4" t="s">
        <v>302</v>
      </c>
      <c r="E4" t="s">
        <v>305</v>
      </c>
    </row>
    <row r="5" spans="1:5" x14ac:dyDescent="0.3">
      <c r="A5" t="s">
        <v>414</v>
      </c>
      <c r="B5" t="s">
        <v>300</v>
      </c>
      <c r="C5" t="s">
        <v>300</v>
      </c>
      <c r="D5" t="s">
        <v>302</v>
      </c>
      <c r="E5" t="s">
        <v>306</v>
      </c>
    </row>
    <row r="6" spans="1:5" x14ac:dyDescent="0.3">
      <c r="A6" t="s">
        <v>415</v>
      </c>
      <c r="B6" t="s">
        <v>307</v>
      </c>
      <c r="C6" t="s">
        <v>304</v>
      </c>
      <c r="D6" t="s">
        <v>307</v>
      </c>
      <c r="E6" t="s">
        <v>308</v>
      </c>
    </row>
    <row r="7" spans="1:5" x14ac:dyDescent="0.3">
      <c r="A7" t="s">
        <v>309</v>
      </c>
      <c r="B7" t="s">
        <v>300</v>
      </c>
      <c r="C7" t="s">
        <v>304</v>
      </c>
      <c r="D7" t="s">
        <v>302</v>
      </c>
      <c r="E7" t="s">
        <v>310</v>
      </c>
    </row>
    <row r="8" spans="1:5" x14ac:dyDescent="0.3">
      <c r="A8" t="s">
        <v>311</v>
      </c>
      <c r="B8" t="s">
        <v>307</v>
      </c>
      <c r="C8" t="s">
        <v>307</v>
      </c>
      <c r="D8" t="s">
        <v>307</v>
      </c>
      <c r="E8" t="s">
        <v>306</v>
      </c>
    </row>
    <row r="9" spans="1:5" x14ac:dyDescent="0.3">
      <c r="A9" t="s">
        <v>312</v>
      </c>
      <c r="B9" t="s">
        <v>307</v>
      </c>
      <c r="C9" t="s">
        <v>307</v>
      </c>
      <c r="D9" t="s">
        <v>302</v>
      </c>
      <c r="E9" t="s">
        <v>306</v>
      </c>
    </row>
    <row r="10" spans="1:5" x14ac:dyDescent="0.3">
      <c r="A10" t="s">
        <v>313</v>
      </c>
      <c r="B10" t="s">
        <v>307</v>
      </c>
      <c r="C10" t="s">
        <v>307</v>
      </c>
      <c r="D10" t="s">
        <v>306</v>
      </c>
      <c r="E10" t="s">
        <v>306</v>
      </c>
    </row>
    <row r="11" spans="1:5" x14ac:dyDescent="0.3">
      <c r="A11" t="s">
        <v>314</v>
      </c>
      <c r="B11" t="s">
        <v>307</v>
      </c>
      <c r="C11" t="s">
        <v>307</v>
      </c>
      <c r="D11" t="s">
        <v>307</v>
      </c>
      <c r="E11" t="s">
        <v>306</v>
      </c>
    </row>
    <row r="12" spans="1:5" x14ac:dyDescent="0.3">
      <c r="A12" t="s">
        <v>315</v>
      </c>
      <c r="B12" t="s">
        <v>302</v>
      </c>
      <c r="C12" t="s">
        <v>302</v>
      </c>
      <c r="D12" t="s">
        <v>302</v>
      </c>
      <c r="E12" t="s">
        <v>306</v>
      </c>
    </row>
    <row r="13" spans="1:5" x14ac:dyDescent="0.3">
      <c r="A13" t="s">
        <v>316</v>
      </c>
      <c r="B13" t="s">
        <v>302</v>
      </c>
      <c r="C13" t="s">
        <v>302</v>
      </c>
      <c r="D13" t="s">
        <v>302</v>
      </c>
      <c r="E13" t="s">
        <v>306</v>
      </c>
    </row>
    <row r="14" spans="1:5" x14ac:dyDescent="0.3">
      <c r="A14" t="s">
        <v>317</v>
      </c>
      <c r="B14" t="s">
        <v>307</v>
      </c>
      <c r="C14" t="s">
        <v>302</v>
      </c>
      <c r="D14" t="s">
        <v>306</v>
      </c>
      <c r="E14" t="s">
        <v>318</v>
      </c>
    </row>
    <row r="15" spans="1:5" x14ac:dyDescent="0.3">
      <c r="A15" t="s">
        <v>319</v>
      </c>
      <c r="B15" t="s">
        <v>307</v>
      </c>
      <c r="C15" t="s">
        <v>302</v>
      </c>
      <c r="D15" t="s">
        <v>306</v>
      </c>
      <c r="E15" t="s">
        <v>318</v>
      </c>
    </row>
    <row r="16" spans="1:5" x14ac:dyDescent="0.3">
      <c r="A16" t="s">
        <v>320</v>
      </c>
      <c r="B16" t="s">
        <v>307</v>
      </c>
      <c r="C16" t="s">
        <v>302</v>
      </c>
      <c r="D16" t="s">
        <v>302</v>
      </c>
      <c r="E16" t="s">
        <v>318</v>
      </c>
    </row>
    <row r="17" spans="1:5" x14ac:dyDescent="0.3">
      <c r="A17" t="s">
        <v>321</v>
      </c>
      <c r="B17" t="s">
        <v>307</v>
      </c>
      <c r="C17" t="s">
        <v>302</v>
      </c>
      <c r="D17" t="s">
        <v>302</v>
      </c>
      <c r="E17" t="s">
        <v>318</v>
      </c>
    </row>
    <row r="18" spans="1:5" x14ac:dyDescent="0.3">
      <c r="A18" t="s">
        <v>322</v>
      </c>
      <c r="B18" t="s">
        <v>307</v>
      </c>
      <c r="C18" t="s">
        <v>302</v>
      </c>
      <c r="D18" t="s">
        <v>306</v>
      </c>
      <c r="E18" t="s">
        <v>318</v>
      </c>
    </row>
    <row r="19" spans="1:5" x14ac:dyDescent="0.3">
      <c r="A19" t="s">
        <v>323</v>
      </c>
      <c r="B19" t="s">
        <v>307</v>
      </c>
      <c r="C19" t="s">
        <v>302</v>
      </c>
      <c r="D19" t="s">
        <v>306</v>
      </c>
      <c r="E19" t="s">
        <v>318</v>
      </c>
    </row>
    <row r="20" spans="1:5" x14ac:dyDescent="0.3">
      <c r="A20" t="s">
        <v>324</v>
      </c>
      <c r="B20" t="s">
        <v>307</v>
      </c>
      <c r="C20" t="s">
        <v>302</v>
      </c>
      <c r="D20" t="s">
        <v>306</v>
      </c>
      <c r="E20" t="s">
        <v>318</v>
      </c>
    </row>
    <row r="21" spans="1:5" x14ac:dyDescent="0.3">
      <c r="A21" t="s">
        <v>325</v>
      </c>
      <c r="B21" t="s">
        <v>307</v>
      </c>
      <c r="C21" t="s">
        <v>302</v>
      </c>
      <c r="D21" t="s">
        <v>306</v>
      </c>
      <c r="E21" t="s">
        <v>318</v>
      </c>
    </row>
    <row r="22" spans="1:5" x14ac:dyDescent="0.3">
      <c r="A22" t="s">
        <v>326</v>
      </c>
      <c r="B22" t="s">
        <v>307</v>
      </c>
      <c r="C22" t="s">
        <v>302</v>
      </c>
      <c r="D22" t="s">
        <v>306</v>
      </c>
      <c r="E22" t="s">
        <v>318</v>
      </c>
    </row>
    <row r="23" spans="1:5" x14ac:dyDescent="0.3">
      <c r="A23" t="s">
        <v>327</v>
      </c>
      <c r="B23" t="s">
        <v>304</v>
      </c>
      <c r="C23" t="s">
        <v>302</v>
      </c>
      <c r="D23" t="s">
        <v>306</v>
      </c>
      <c r="E23" t="s">
        <v>328</v>
      </c>
    </row>
    <row r="24" spans="1:5" x14ac:dyDescent="0.3">
      <c r="A24" t="s">
        <v>329</v>
      </c>
      <c r="B24" t="s">
        <v>300</v>
      </c>
      <c r="C24" t="s">
        <v>302</v>
      </c>
      <c r="D24" t="s">
        <v>306</v>
      </c>
      <c r="E24" t="s">
        <v>330</v>
      </c>
    </row>
    <row r="25" spans="1:5" x14ac:dyDescent="0.3">
      <c r="A25" t="s">
        <v>331</v>
      </c>
      <c r="B25" t="s">
        <v>300</v>
      </c>
      <c r="C25" t="s">
        <v>302</v>
      </c>
      <c r="D25" t="s">
        <v>306</v>
      </c>
      <c r="E25" t="s">
        <v>330</v>
      </c>
    </row>
    <row r="26" spans="1:5" x14ac:dyDescent="0.3">
      <c r="A26" t="s">
        <v>332</v>
      </c>
      <c r="B26" t="s">
        <v>300</v>
      </c>
      <c r="C26" t="s">
        <v>302</v>
      </c>
      <c r="D26" t="s">
        <v>306</v>
      </c>
      <c r="E26" t="s">
        <v>330</v>
      </c>
    </row>
    <row r="27" spans="1:5" x14ac:dyDescent="0.3">
      <c r="A27" t="s">
        <v>333</v>
      </c>
      <c r="B27" t="s">
        <v>300</v>
      </c>
      <c r="C27" t="s">
        <v>302</v>
      </c>
      <c r="D27" t="s">
        <v>302</v>
      </c>
      <c r="E27" t="s">
        <v>330</v>
      </c>
    </row>
    <row r="28" spans="1:5" x14ac:dyDescent="0.3">
      <c r="A28" t="s">
        <v>334</v>
      </c>
      <c r="B28" t="s">
        <v>300</v>
      </c>
      <c r="C28" t="s">
        <v>302</v>
      </c>
      <c r="D28" t="s">
        <v>306</v>
      </c>
      <c r="E28" t="s">
        <v>330</v>
      </c>
    </row>
    <row r="29" spans="1:5" x14ac:dyDescent="0.3">
      <c r="A29" t="s">
        <v>335</v>
      </c>
      <c r="B29" t="s">
        <v>300</v>
      </c>
      <c r="C29" t="s">
        <v>302</v>
      </c>
      <c r="D29" t="s">
        <v>302</v>
      </c>
      <c r="E29" t="s">
        <v>330</v>
      </c>
    </row>
    <row r="30" spans="1:5" x14ac:dyDescent="0.3">
      <c r="A30" t="s">
        <v>336</v>
      </c>
      <c r="B30" t="s">
        <v>306</v>
      </c>
      <c r="C30" t="s">
        <v>306</v>
      </c>
      <c r="D30" t="s">
        <v>306</v>
      </c>
      <c r="E30" t="s">
        <v>306</v>
      </c>
    </row>
    <row r="31" spans="1:5" x14ac:dyDescent="0.3">
      <c r="A31" t="s">
        <v>337</v>
      </c>
      <c r="B31" t="s">
        <v>306</v>
      </c>
      <c r="C31" t="s">
        <v>306</v>
      </c>
      <c r="D31" t="s">
        <v>306</v>
      </c>
      <c r="E31" t="s">
        <v>306</v>
      </c>
    </row>
    <row r="32" spans="1:5" x14ac:dyDescent="0.3">
      <c r="A32" t="s">
        <v>338</v>
      </c>
      <c r="B32" t="s">
        <v>306</v>
      </c>
      <c r="C32" t="s">
        <v>306</v>
      </c>
      <c r="D32" t="s">
        <v>306</v>
      </c>
      <c r="E32" t="s">
        <v>306</v>
      </c>
    </row>
    <row r="33" spans="1:5" x14ac:dyDescent="0.3">
      <c r="A33" t="s">
        <v>339</v>
      </c>
      <c r="B33" t="s">
        <v>306</v>
      </c>
      <c r="C33" t="s">
        <v>306</v>
      </c>
      <c r="D33" t="s">
        <v>306</v>
      </c>
      <c r="E33" t="s">
        <v>306</v>
      </c>
    </row>
    <row r="34" spans="1:5" x14ac:dyDescent="0.3">
      <c r="A34" t="s">
        <v>340</v>
      </c>
      <c r="B34" t="s">
        <v>302</v>
      </c>
      <c r="C34" t="s">
        <v>306</v>
      </c>
      <c r="D34" t="s">
        <v>306</v>
      </c>
      <c r="E34" t="s">
        <v>328</v>
      </c>
    </row>
    <row r="35" spans="1:5" x14ac:dyDescent="0.3">
      <c r="A35" t="s">
        <v>341</v>
      </c>
      <c r="B35" t="s">
        <v>302</v>
      </c>
      <c r="C35" t="s">
        <v>306</v>
      </c>
      <c r="D35" t="s">
        <v>306</v>
      </c>
      <c r="E35" t="s">
        <v>328</v>
      </c>
    </row>
    <row r="36" spans="1:5" x14ac:dyDescent="0.3">
      <c r="A36" t="s">
        <v>342</v>
      </c>
      <c r="B36" t="s">
        <v>307</v>
      </c>
      <c r="C36" t="s">
        <v>306</v>
      </c>
      <c r="D36" t="s">
        <v>306</v>
      </c>
      <c r="E36" t="s">
        <v>328</v>
      </c>
    </row>
    <row r="37" spans="1:5" x14ac:dyDescent="0.3">
      <c r="A37" t="s">
        <v>343</v>
      </c>
      <c r="B37" t="s">
        <v>302</v>
      </c>
      <c r="C37" t="s">
        <v>306</v>
      </c>
      <c r="D37" t="s">
        <v>306</v>
      </c>
      <c r="E37" t="s">
        <v>328</v>
      </c>
    </row>
    <row r="38" spans="1:5" x14ac:dyDescent="0.3">
      <c r="A38" t="s">
        <v>344</v>
      </c>
      <c r="B38" t="s">
        <v>307</v>
      </c>
      <c r="C38" t="s">
        <v>306</v>
      </c>
      <c r="D38" t="s">
        <v>306</v>
      </c>
      <c r="E38" t="s">
        <v>345</v>
      </c>
    </row>
    <row r="39" spans="1:5" x14ac:dyDescent="0.3">
      <c r="A39" t="s">
        <v>346</v>
      </c>
      <c r="B39" t="s">
        <v>307</v>
      </c>
      <c r="C39" t="s">
        <v>306</v>
      </c>
      <c r="D39" t="s">
        <v>306</v>
      </c>
      <c r="E39" t="s">
        <v>345</v>
      </c>
    </row>
    <row r="40" spans="1:5" x14ac:dyDescent="0.3">
      <c r="A40" t="s">
        <v>347</v>
      </c>
      <c r="B40" t="s">
        <v>307</v>
      </c>
      <c r="C40" t="s">
        <v>306</v>
      </c>
      <c r="D40" t="s">
        <v>306</v>
      </c>
      <c r="E40" t="s">
        <v>345</v>
      </c>
    </row>
    <row r="41" spans="1:5" x14ac:dyDescent="0.3">
      <c r="A41" t="s">
        <v>348</v>
      </c>
      <c r="B41" t="s">
        <v>307</v>
      </c>
      <c r="C41" t="s">
        <v>306</v>
      </c>
      <c r="D41" t="s">
        <v>306</v>
      </c>
      <c r="E41" t="s">
        <v>345</v>
      </c>
    </row>
    <row r="42" spans="1:5" x14ac:dyDescent="0.3">
      <c r="A42" t="s">
        <v>349</v>
      </c>
      <c r="B42" t="s">
        <v>307</v>
      </c>
      <c r="C42" t="s">
        <v>306</v>
      </c>
      <c r="D42" t="s">
        <v>306</v>
      </c>
      <c r="E42" t="s">
        <v>345</v>
      </c>
    </row>
    <row r="43" spans="1:5" x14ac:dyDescent="0.3">
      <c r="A43" t="s">
        <v>350</v>
      </c>
      <c r="B43" t="s">
        <v>307</v>
      </c>
      <c r="C43" t="s">
        <v>306</v>
      </c>
      <c r="D43" t="s">
        <v>306</v>
      </c>
      <c r="E43" t="s">
        <v>345</v>
      </c>
    </row>
    <row r="44" spans="1:5" x14ac:dyDescent="0.3">
      <c r="A44" t="s">
        <v>351</v>
      </c>
      <c r="B44" t="s">
        <v>307</v>
      </c>
      <c r="C44" t="s">
        <v>306</v>
      </c>
      <c r="D44" t="s">
        <v>306</v>
      </c>
      <c r="E44" t="s">
        <v>345</v>
      </c>
    </row>
    <row r="45" spans="1:5" x14ac:dyDescent="0.3">
      <c r="A45" t="s">
        <v>352</v>
      </c>
      <c r="B45" t="s">
        <v>307</v>
      </c>
      <c r="C45" t="s">
        <v>306</v>
      </c>
      <c r="D45" t="s">
        <v>306</v>
      </c>
      <c r="E45" t="s">
        <v>345</v>
      </c>
    </row>
    <row r="46" spans="1:5" x14ac:dyDescent="0.3">
      <c r="A46" t="s">
        <v>353</v>
      </c>
      <c r="B46" t="s">
        <v>307</v>
      </c>
      <c r="C46" t="s">
        <v>306</v>
      </c>
      <c r="D46" t="s">
        <v>306</v>
      </c>
      <c r="E46" t="s">
        <v>345</v>
      </c>
    </row>
    <row r="47" spans="1:5" x14ac:dyDescent="0.3">
      <c r="A47" t="s">
        <v>354</v>
      </c>
      <c r="B47" t="s">
        <v>307</v>
      </c>
      <c r="C47" t="s">
        <v>306</v>
      </c>
      <c r="D47" t="s">
        <v>306</v>
      </c>
      <c r="E47" t="s">
        <v>345</v>
      </c>
    </row>
    <row r="48" spans="1:5" x14ac:dyDescent="0.3">
      <c r="A48" t="s">
        <v>355</v>
      </c>
      <c r="B48" t="s">
        <v>307</v>
      </c>
      <c r="C48" t="s">
        <v>306</v>
      </c>
      <c r="D48" t="s">
        <v>306</v>
      </c>
      <c r="E48" t="s">
        <v>345</v>
      </c>
    </row>
    <row r="49" spans="1:5" x14ac:dyDescent="0.3">
      <c r="A49" t="s">
        <v>356</v>
      </c>
      <c r="B49" t="s">
        <v>304</v>
      </c>
      <c r="C49" t="s">
        <v>306</v>
      </c>
      <c r="D49" t="s">
        <v>306</v>
      </c>
      <c r="E49" t="s">
        <v>357</v>
      </c>
    </row>
    <row r="50" spans="1:5" x14ac:dyDescent="0.3">
      <c r="A50" t="s">
        <v>358</v>
      </c>
      <c r="B50" t="s">
        <v>304</v>
      </c>
      <c r="C50" t="s">
        <v>306</v>
      </c>
      <c r="D50" t="s">
        <v>306</v>
      </c>
      <c r="E50" t="s">
        <v>357</v>
      </c>
    </row>
    <row r="51" spans="1:5" x14ac:dyDescent="0.3">
      <c r="A51" t="s">
        <v>359</v>
      </c>
      <c r="B51" t="s">
        <v>300</v>
      </c>
      <c r="C51" t="s">
        <v>306</v>
      </c>
      <c r="D51" t="s">
        <v>306</v>
      </c>
      <c r="E51" t="s">
        <v>360</v>
      </c>
    </row>
    <row r="52" spans="1:5" x14ac:dyDescent="0.3">
      <c r="A52" t="s">
        <v>361</v>
      </c>
      <c r="B52" t="s">
        <v>300</v>
      </c>
      <c r="C52" t="s">
        <v>306</v>
      </c>
      <c r="D52" t="s">
        <v>306</v>
      </c>
      <c r="E52" t="s">
        <v>360</v>
      </c>
    </row>
    <row r="53" spans="1:5" x14ac:dyDescent="0.3">
      <c r="A53" t="s">
        <v>362</v>
      </c>
      <c r="B53" t="s">
        <v>300</v>
      </c>
      <c r="C53" t="s">
        <v>306</v>
      </c>
      <c r="D53" t="s">
        <v>306</v>
      </c>
      <c r="E53" t="s">
        <v>360</v>
      </c>
    </row>
    <row r="54" spans="1:5" x14ac:dyDescent="0.3">
      <c r="A54" t="s">
        <v>363</v>
      </c>
      <c r="B54" t="s">
        <v>300</v>
      </c>
      <c r="C54" t="s">
        <v>306</v>
      </c>
      <c r="D54" t="s">
        <v>306</v>
      </c>
      <c r="E54" t="s">
        <v>360</v>
      </c>
    </row>
    <row r="55" spans="1:5" x14ac:dyDescent="0.3">
      <c r="A55" t="s">
        <v>364</v>
      </c>
      <c r="B55" t="s">
        <v>300</v>
      </c>
      <c r="C55" t="s">
        <v>306</v>
      </c>
      <c r="D55" t="s">
        <v>306</v>
      </c>
      <c r="E55" t="s">
        <v>360</v>
      </c>
    </row>
    <row r="56" spans="1:5" x14ac:dyDescent="0.3">
      <c r="A56" t="s">
        <v>365</v>
      </c>
      <c r="B56" t="s">
        <v>307</v>
      </c>
      <c r="C56" t="s">
        <v>6</v>
      </c>
      <c r="D56" t="s">
        <v>6</v>
      </c>
      <c r="E56" t="s">
        <v>6</v>
      </c>
    </row>
    <row r="57" spans="1:5" x14ac:dyDescent="0.3">
      <c r="A57" t="s">
        <v>366</v>
      </c>
      <c r="B57" t="s">
        <v>302</v>
      </c>
      <c r="C57" t="s">
        <v>6</v>
      </c>
      <c r="D57" t="s">
        <v>6</v>
      </c>
      <c r="E57" t="s">
        <v>6</v>
      </c>
    </row>
    <row r="58" spans="1:5" x14ac:dyDescent="0.3">
      <c r="A58" t="s">
        <v>367</v>
      </c>
      <c r="B58" t="s">
        <v>300</v>
      </c>
      <c r="C58" t="s">
        <v>6</v>
      </c>
      <c r="D58" t="s">
        <v>6</v>
      </c>
      <c r="E58" t="s">
        <v>6</v>
      </c>
    </row>
    <row r="59" spans="1:5" x14ac:dyDescent="0.3">
      <c r="A59" t="s">
        <v>368</v>
      </c>
      <c r="B59" t="s">
        <v>302</v>
      </c>
      <c r="C59" t="s">
        <v>6</v>
      </c>
      <c r="D59" t="s">
        <v>6</v>
      </c>
      <c r="E59" t="s">
        <v>6</v>
      </c>
    </row>
    <row r="60" spans="1:5" x14ac:dyDescent="0.3">
      <c r="A60" t="s">
        <v>369</v>
      </c>
      <c r="B60" t="s">
        <v>302</v>
      </c>
      <c r="C60" t="s">
        <v>6</v>
      </c>
      <c r="D60" t="s">
        <v>6</v>
      </c>
      <c r="E60" t="s">
        <v>6</v>
      </c>
    </row>
    <row r="61" spans="1:5" x14ac:dyDescent="0.3">
      <c r="A61" t="s">
        <v>370</v>
      </c>
      <c r="B61" t="s">
        <v>307</v>
      </c>
      <c r="C61" t="s">
        <v>6</v>
      </c>
      <c r="D61" t="s">
        <v>6</v>
      </c>
      <c r="E61" t="s">
        <v>6</v>
      </c>
    </row>
    <row r="62" spans="1:5" x14ac:dyDescent="0.3">
      <c r="A62" t="s">
        <v>371</v>
      </c>
      <c r="B62" t="s">
        <v>300</v>
      </c>
      <c r="C62" t="s">
        <v>6</v>
      </c>
      <c r="D62" t="s">
        <v>6</v>
      </c>
      <c r="E62" t="s">
        <v>6</v>
      </c>
    </row>
    <row r="63" spans="1:5" x14ac:dyDescent="0.3">
      <c r="A63" t="s">
        <v>372</v>
      </c>
      <c r="B63" t="s">
        <v>307</v>
      </c>
      <c r="C63" t="s">
        <v>6</v>
      </c>
      <c r="D63" t="s">
        <v>6</v>
      </c>
      <c r="E63" t="s">
        <v>6</v>
      </c>
    </row>
    <row r="64" spans="1:5" x14ac:dyDescent="0.3">
      <c r="A64" t="s">
        <v>373</v>
      </c>
      <c r="B64" t="s">
        <v>306</v>
      </c>
      <c r="C64" t="s">
        <v>6</v>
      </c>
      <c r="D64" t="s">
        <v>6</v>
      </c>
      <c r="E64" t="s">
        <v>6</v>
      </c>
    </row>
    <row r="65" spans="1:5" x14ac:dyDescent="0.3">
      <c r="A65" t="s">
        <v>374</v>
      </c>
      <c r="B65" t="s">
        <v>306</v>
      </c>
      <c r="C65" t="s">
        <v>6</v>
      </c>
      <c r="D65" t="s">
        <v>6</v>
      </c>
      <c r="E65" t="s">
        <v>6</v>
      </c>
    </row>
    <row r="66" spans="1:5" x14ac:dyDescent="0.3">
      <c r="A66" t="s">
        <v>375</v>
      </c>
      <c r="B66" t="s">
        <v>306</v>
      </c>
      <c r="C66" t="s">
        <v>6</v>
      </c>
      <c r="D66" t="s">
        <v>6</v>
      </c>
      <c r="E66" t="s">
        <v>6</v>
      </c>
    </row>
    <row r="67" spans="1:5" x14ac:dyDescent="0.3">
      <c r="A67" t="s">
        <v>376</v>
      </c>
      <c r="B67" t="s">
        <v>306</v>
      </c>
      <c r="C67" t="s">
        <v>6</v>
      </c>
      <c r="D67" t="s">
        <v>6</v>
      </c>
      <c r="E67" t="s">
        <v>6</v>
      </c>
    </row>
    <row r="68" spans="1:5" x14ac:dyDescent="0.3">
      <c r="A68" t="s">
        <v>377</v>
      </c>
      <c r="B68" t="s">
        <v>306</v>
      </c>
      <c r="C68" t="s">
        <v>6</v>
      </c>
      <c r="D68" t="s">
        <v>6</v>
      </c>
      <c r="E68" t="s">
        <v>6</v>
      </c>
    </row>
    <row r="69" spans="1:5" x14ac:dyDescent="0.3">
      <c r="A69" t="s">
        <v>378</v>
      </c>
      <c r="B69" t="s">
        <v>306</v>
      </c>
      <c r="C69" t="s">
        <v>6</v>
      </c>
      <c r="D69" t="s">
        <v>6</v>
      </c>
      <c r="E69" t="s">
        <v>6</v>
      </c>
    </row>
    <row r="70" spans="1:5" x14ac:dyDescent="0.3">
      <c r="A70" t="s">
        <v>379</v>
      </c>
      <c r="B70" t="s">
        <v>306</v>
      </c>
      <c r="C70" t="s">
        <v>6</v>
      </c>
      <c r="D70" t="s">
        <v>6</v>
      </c>
      <c r="E70" t="s">
        <v>6</v>
      </c>
    </row>
    <row r="71" spans="1:5" x14ac:dyDescent="0.3">
      <c r="A71" t="s">
        <v>380</v>
      </c>
      <c r="B71" t="s">
        <v>306</v>
      </c>
      <c r="C71" t="s">
        <v>6</v>
      </c>
      <c r="D71" t="s">
        <v>6</v>
      </c>
      <c r="E71" t="s">
        <v>6</v>
      </c>
    </row>
    <row r="72" spans="1:5" x14ac:dyDescent="0.3">
      <c r="A72" t="s">
        <v>381</v>
      </c>
      <c r="B72" t="s">
        <v>302</v>
      </c>
      <c r="C72" t="s">
        <v>6</v>
      </c>
      <c r="D72" t="s">
        <v>6</v>
      </c>
      <c r="E72" t="s">
        <v>6</v>
      </c>
    </row>
    <row r="73" spans="1:5" x14ac:dyDescent="0.3">
      <c r="A73" t="s">
        <v>382</v>
      </c>
      <c r="B73" t="s">
        <v>302</v>
      </c>
      <c r="C73" t="s">
        <v>6</v>
      </c>
      <c r="D73" t="s">
        <v>6</v>
      </c>
      <c r="E73" t="s">
        <v>6</v>
      </c>
    </row>
    <row r="74" spans="1:5" x14ac:dyDescent="0.3">
      <c r="A74" t="s">
        <v>383</v>
      </c>
      <c r="B74" t="s">
        <v>302</v>
      </c>
      <c r="C74" t="s">
        <v>6</v>
      </c>
      <c r="D74" t="s">
        <v>6</v>
      </c>
      <c r="E74" t="s">
        <v>6</v>
      </c>
    </row>
    <row r="75" spans="1:5" x14ac:dyDescent="0.3">
      <c r="A75" t="s">
        <v>384</v>
      </c>
      <c r="B75" t="s">
        <v>302</v>
      </c>
      <c r="C75" t="s">
        <v>6</v>
      </c>
      <c r="D75" t="s">
        <v>6</v>
      </c>
      <c r="E75" t="s">
        <v>6</v>
      </c>
    </row>
    <row r="76" spans="1:5" x14ac:dyDescent="0.3">
      <c r="A76" t="s">
        <v>385</v>
      </c>
      <c r="B76" t="s">
        <v>302</v>
      </c>
      <c r="C76" t="s">
        <v>6</v>
      </c>
      <c r="D76" t="s">
        <v>6</v>
      </c>
      <c r="E76" t="s">
        <v>6</v>
      </c>
    </row>
    <row r="77" spans="1:5" x14ac:dyDescent="0.3">
      <c r="A77" t="s">
        <v>386</v>
      </c>
      <c r="B77" t="s">
        <v>302</v>
      </c>
      <c r="C77" t="s">
        <v>6</v>
      </c>
      <c r="D77" t="s">
        <v>6</v>
      </c>
      <c r="E77" t="s">
        <v>6</v>
      </c>
    </row>
    <row r="78" spans="1:5" x14ac:dyDescent="0.3">
      <c r="A78" t="s">
        <v>387</v>
      </c>
      <c r="B78" t="s">
        <v>302</v>
      </c>
      <c r="C78" t="s">
        <v>6</v>
      </c>
      <c r="D78" t="s">
        <v>6</v>
      </c>
      <c r="E78" t="s">
        <v>6</v>
      </c>
    </row>
    <row r="79" spans="1:5" x14ac:dyDescent="0.3">
      <c r="A79" t="s">
        <v>388</v>
      </c>
      <c r="B79" t="s">
        <v>302</v>
      </c>
      <c r="C79" t="s">
        <v>6</v>
      </c>
      <c r="D79" t="s">
        <v>6</v>
      </c>
      <c r="E79" t="s">
        <v>6</v>
      </c>
    </row>
    <row r="80" spans="1:5" x14ac:dyDescent="0.3">
      <c r="A80" t="s">
        <v>389</v>
      </c>
      <c r="B80" t="s">
        <v>302</v>
      </c>
      <c r="C80" t="s">
        <v>6</v>
      </c>
      <c r="D80" t="s">
        <v>6</v>
      </c>
      <c r="E80" t="s">
        <v>6</v>
      </c>
    </row>
    <row r="81" spans="1:5" x14ac:dyDescent="0.3">
      <c r="A81" t="s">
        <v>390</v>
      </c>
      <c r="B81" t="s">
        <v>302</v>
      </c>
      <c r="C81" t="s">
        <v>6</v>
      </c>
      <c r="D81" t="s">
        <v>6</v>
      </c>
      <c r="E81" t="s">
        <v>6</v>
      </c>
    </row>
    <row r="82" spans="1:5" x14ac:dyDescent="0.3">
      <c r="A82" t="s">
        <v>391</v>
      </c>
      <c r="B82" t="s">
        <v>302</v>
      </c>
      <c r="C82" t="s">
        <v>6</v>
      </c>
      <c r="D82" t="s">
        <v>6</v>
      </c>
      <c r="E82" t="s">
        <v>6</v>
      </c>
    </row>
    <row r="83" spans="1:5" x14ac:dyDescent="0.3">
      <c r="A83" t="s">
        <v>392</v>
      </c>
      <c r="B83" t="s">
        <v>302</v>
      </c>
      <c r="C83" t="s">
        <v>6</v>
      </c>
      <c r="D83" t="s">
        <v>6</v>
      </c>
      <c r="E83" t="s">
        <v>6</v>
      </c>
    </row>
    <row r="84" spans="1:5" x14ac:dyDescent="0.3">
      <c r="A84" t="s">
        <v>393</v>
      </c>
      <c r="B84" t="s">
        <v>302</v>
      </c>
      <c r="C84" t="s">
        <v>6</v>
      </c>
      <c r="D84" t="s">
        <v>6</v>
      </c>
      <c r="E84" t="s">
        <v>6</v>
      </c>
    </row>
    <row r="85" spans="1:5" x14ac:dyDescent="0.3">
      <c r="A85" t="s">
        <v>394</v>
      </c>
      <c r="B85" t="s">
        <v>302</v>
      </c>
      <c r="C85" t="s">
        <v>6</v>
      </c>
      <c r="D85" t="s">
        <v>6</v>
      </c>
      <c r="E85" t="s">
        <v>6</v>
      </c>
    </row>
    <row r="86" spans="1:5" x14ac:dyDescent="0.3">
      <c r="A86" t="s">
        <v>395</v>
      </c>
      <c r="B86" t="s">
        <v>302</v>
      </c>
      <c r="C86" t="s">
        <v>6</v>
      </c>
      <c r="D86" t="s">
        <v>6</v>
      </c>
      <c r="E86" t="s">
        <v>6</v>
      </c>
    </row>
    <row r="87" spans="1:5" x14ac:dyDescent="0.3">
      <c r="A87" t="s">
        <v>396</v>
      </c>
      <c r="B87" t="s">
        <v>302</v>
      </c>
      <c r="C87" t="s">
        <v>6</v>
      </c>
      <c r="D87" t="s">
        <v>6</v>
      </c>
      <c r="E87" t="s">
        <v>6</v>
      </c>
    </row>
    <row r="88" spans="1:5" x14ac:dyDescent="0.3">
      <c r="A88" t="s">
        <v>397</v>
      </c>
      <c r="B88" t="s">
        <v>302</v>
      </c>
      <c r="C88" t="s">
        <v>6</v>
      </c>
      <c r="D88" t="s">
        <v>6</v>
      </c>
      <c r="E88" t="s">
        <v>6</v>
      </c>
    </row>
    <row r="89" spans="1:5" x14ac:dyDescent="0.3">
      <c r="A89" t="s">
        <v>398</v>
      </c>
      <c r="B89" t="s">
        <v>302</v>
      </c>
      <c r="C89" t="s">
        <v>6</v>
      </c>
      <c r="D89" t="s">
        <v>6</v>
      </c>
      <c r="E89" t="s">
        <v>6</v>
      </c>
    </row>
    <row r="90" spans="1:5" x14ac:dyDescent="0.3">
      <c r="A90" t="s">
        <v>399</v>
      </c>
      <c r="B90" t="s">
        <v>302</v>
      </c>
      <c r="C90" t="s">
        <v>6</v>
      </c>
      <c r="D90" t="s">
        <v>6</v>
      </c>
      <c r="E90" t="s">
        <v>6</v>
      </c>
    </row>
    <row r="91" spans="1:5" x14ac:dyDescent="0.3">
      <c r="A91" t="s">
        <v>400</v>
      </c>
      <c r="B91" t="s">
        <v>302</v>
      </c>
      <c r="C91" t="s">
        <v>6</v>
      </c>
      <c r="D91" t="s">
        <v>6</v>
      </c>
      <c r="E91" t="s">
        <v>6</v>
      </c>
    </row>
    <row r="92" spans="1:5" x14ac:dyDescent="0.3">
      <c r="A92" t="s">
        <v>401</v>
      </c>
      <c r="B92" t="s">
        <v>307</v>
      </c>
      <c r="C92" t="s">
        <v>6</v>
      </c>
      <c r="D92" t="s">
        <v>6</v>
      </c>
      <c r="E92" t="s">
        <v>6</v>
      </c>
    </row>
    <row r="93" spans="1:5" x14ac:dyDescent="0.3">
      <c r="A93" t="s">
        <v>402</v>
      </c>
      <c r="B93" t="s">
        <v>307</v>
      </c>
      <c r="C93" t="s">
        <v>6</v>
      </c>
      <c r="D93" t="s">
        <v>6</v>
      </c>
      <c r="E93" t="s">
        <v>6</v>
      </c>
    </row>
    <row r="94" spans="1:5" x14ac:dyDescent="0.3">
      <c r="A94" t="s">
        <v>403</v>
      </c>
      <c r="B94" t="s">
        <v>307</v>
      </c>
      <c r="C94" t="s">
        <v>6</v>
      </c>
      <c r="D94" t="s">
        <v>6</v>
      </c>
      <c r="E94" t="s">
        <v>6</v>
      </c>
    </row>
    <row r="95" spans="1:5" x14ac:dyDescent="0.3">
      <c r="A95" t="s">
        <v>404</v>
      </c>
      <c r="B95" t="s">
        <v>307</v>
      </c>
      <c r="C95" t="s">
        <v>6</v>
      </c>
      <c r="D95" t="s">
        <v>6</v>
      </c>
      <c r="E95" t="s">
        <v>6</v>
      </c>
    </row>
    <row r="96" spans="1:5" x14ac:dyDescent="0.3">
      <c r="A96" t="s">
        <v>405</v>
      </c>
      <c r="B96" t="s">
        <v>307</v>
      </c>
      <c r="C96" t="s">
        <v>6</v>
      </c>
      <c r="D96" t="s">
        <v>6</v>
      </c>
      <c r="E96" t="s">
        <v>6</v>
      </c>
    </row>
    <row r="97" spans="1:5" x14ac:dyDescent="0.3">
      <c r="A97" t="s">
        <v>406</v>
      </c>
      <c r="B97" t="s">
        <v>307</v>
      </c>
      <c r="C97" t="s">
        <v>6</v>
      </c>
      <c r="D97" t="s">
        <v>6</v>
      </c>
      <c r="E97" t="s">
        <v>6</v>
      </c>
    </row>
    <row r="98" spans="1:5" x14ac:dyDescent="0.3">
      <c r="A98" t="s">
        <v>407</v>
      </c>
      <c r="B98" t="s">
        <v>307</v>
      </c>
      <c r="C98" t="s">
        <v>6</v>
      </c>
      <c r="D98" t="s">
        <v>6</v>
      </c>
      <c r="E98" t="s">
        <v>6</v>
      </c>
    </row>
    <row r="99" spans="1:5" x14ac:dyDescent="0.3">
      <c r="A99" t="s">
        <v>408</v>
      </c>
      <c r="B99" t="s">
        <v>307</v>
      </c>
      <c r="C99" t="s">
        <v>6</v>
      </c>
      <c r="D99" t="s">
        <v>6</v>
      </c>
      <c r="E99" t="s">
        <v>6</v>
      </c>
    </row>
    <row r="100" spans="1:5" x14ac:dyDescent="0.3">
      <c r="A100" t="s">
        <v>409</v>
      </c>
      <c r="B100" t="s">
        <v>307</v>
      </c>
      <c r="C100" t="s">
        <v>6</v>
      </c>
      <c r="D100" t="s">
        <v>6</v>
      </c>
      <c r="E100" t="s">
        <v>6</v>
      </c>
    </row>
    <row r="101" spans="1:5" x14ac:dyDescent="0.3">
      <c r="A101" t="s">
        <v>410</v>
      </c>
      <c r="B101" t="s">
        <v>307</v>
      </c>
      <c r="C101" t="s">
        <v>6</v>
      </c>
      <c r="D101" t="s">
        <v>6</v>
      </c>
      <c r="E101" t="s">
        <v>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4D06A-C123-4558-A535-C630B3624855}">
  <dimension ref="A2:Q42"/>
  <sheetViews>
    <sheetView topLeftCell="B1" workbookViewId="0">
      <selection activeCell="H19" sqref="H19"/>
    </sheetView>
  </sheetViews>
  <sheetFormatPr defaultRowHeight="14.4" x14ac:dyDescent="0.3"/>
  <cols>
    <col min="1" max="1" width="17.88671875" bestFit="1" customWidth="1"/>
    <col min="2" max="2" width="12" bestFit="1" customWidth="1"/>
    <col min="4" max="4" width="14" bestFit="1" customWidth="1"/>
    <col min="5" max="5" width="12" bestFit="1" customWidth="1"/>
    <col min="7" max="7" width="13.109375" bestFit="1" customWidth="1"/>
    <col min="8" max="8" width="12.44140625" bestFit="1" customWidth="1"/>
    <col min="9" max="9" width="11.6640625" bestFit="1" customWidth="1"/>
    <col min="10" max="10" width="15.77734375" bestFit="1" customWidth="1"/>
    <col min="11" max="11" width="13.21875" bestFit="1" customWidth="1"/>
    <col min="13" max="13" width="18.33203125" bestFit="1" customWidth="1"/>
    <col min="15" max="15" width="14.33203125" bestFit="1" customWidth="1"/>
    <col min="16" max="16" width="19.33203125" bestFit="1" customWidth="1"/>
    <col min="17" max="17" width="13.21875" bestFit="1" customWidth="1"/>
  </cols>
  <sheetData>
    <row r="2" spans="1:17" ht="15.6" x14ac:dyDescent="0.3">
      <c r="A2" s="32" t="s">
        <v>167</v>
      </c>
      <c r="B2" t="s">
        <v>422</v>
      </c>
      <c r="D2" s="32" t="s">
        <v>167</v>
      </c>
      <c r="E2" t="s">
        <v>459</v>
      </c>
      <c r="G2" s="32" t="s">
        <v>167</v>
      </c>
      <c r="H2" t="s">
        <v>5</v>
      </c>
      <c r="J2" s="32" t="s">
        <v>167</v>
      </c>
      <c r="K2" t="s">
        <v>447</v>
      </c>
      <c r="M2" s="38" t="str" cm="1">
        <f t="array" ref="M2:N7">J2:K7</f>
        <v>Player</v>
      </c>
      <c r="N2" s="38" t="str">
        <v>Total 6s</v>
      </c>
    </row>
    <row r="3" spans="1:17" x14ac:dyDescent="0.3">
      <c r="A3" s="33" t="s">
        <v>184</v>
      </c>
      <c r="B3" s="81">
        <v>10</v>
      </c>
      <c r="D3" s="33" t="s">
        <v>243</v>
      </c>
      <c r="E3" s="81">
        <v>350</v>
      </c>
      <c r="G3" s="33" t="s">
        <v>235</v>
      </c>
      <c r="H3" s="81">
        <v>177</v>
      </c>
      <c r="J3" s="33" t="s">
        <v>202</v>
      </c>
      <c r="K3" s="81">
        <v>8</v>
      </c>
      <c r="M3" s="35" t="str">
        <v>Azmatullah Omarzai</v>
      </c>
      <c r="N3" s="35">
        <v>8</v>
      </c>
      <c r="P3" s="32" t="s">
        <v>141</v>
      </c>
      <c r="Q3" t="s">
        <v>444</v>
      </c>
    </row>
    <row r="4" spans="1:17" x14ac:dyDescent="0.3">
      <c r="A4" s="33" t="s">
        <v>182</v>
      </c>
      <c r="B4" s="81">
        <v>9</v>
      </c>
      <c r="D4" s="33" t="s">
        <v>214</v>
      </c>
      <c r="E4" s="81">
        <v>213.33333333333334</v>
      </c>
      <c r="G4" s="33" t="s">
        <v>236</v>
      </c>
      <c r="H4" s="81">
        <v>165</v>
      </c>
      <c r="J4" s="33" t="s">
        <v>250</v>
      </c>
      <c r="K4" s="81">
        <v>7</v>
      </c>
      <c r="M4" s="35" t="str">
        <v>Rassievan Dussen</v>
      </c>
      <c r="N4" s="35">
        <v>7</v>
      </c>
      <c r="P4" s="33" t="s">
        <v>100</v>
      </c>
      <c r="Q4" s="81">
        <v>131</v>
      </c>
    </row>
    <row r="5" spans="1:17" x14ac:dyDescent="0.3">
      <c r="A5" s="33" t="s">
        <v>198</v>
      </c>
      <c r="B5" s="81">
        <v>9</v>
      </c>
      <c r="D5" s="33" t="s">
        <v>185</v>
      </c>
      <c r="E5" s="81">
        <v>210</v>
      </c>
      <c r="G5" s="33" t="s">
        <v>237</v>
      </c>
      <c r="H5" s="81">
        <v>120</v>
      </c>
      <c r="J5" s="33" t="s">
        <v>219</v>
      </c>
      <c r="K5" s="81">
        <v>7</v>
      </c>
      <c r="M5" s="35" t="str">
        <v>Glenn Phillips</v>
      </c>
      <c r="N5" s="35">
        <v>7</v>
      </c>
      <c r="P5" s="33" t="s">
        <v>111</v>
      </c>
      <c r="Q5" s="81">
        <v>121</v>
      </c>
    </row>
    <row r="6" spans="1:17" x14ac:dyDescent="0.3">
      <c r="A6" s="33" t="s">
        <v>179</v>
      </c>
      <c r="B6" s="81">
        <v>9</v>
      </c>
      <c r="D6" s="33" t="s">
        <v>188</v>
      </c>
      <c r="E6" s="81">
        <v>225</v>
      </c>
      <c r="G6" s="33" t="s">
        <v>223</v>
      </c>
      <c r="H6" s="81">
        <v>120</v>
      </c>
      <c r="J6" s="33" t="s">
        <v>235</v>
      </c>
      <c r="K6" s="81">
        <v>7</v>
      </c>
      <c r="M6" s="35" t="str">
        <v>Ibrahim Zadran</v>
      </c>
      <c r="N6" s="35">
        <v>7</v>
      </c>
      <c r="P6" s="33" t="s">
        <v>118</v>
      </c>
      <c r="Q6" s="81">
        <v>96.5</v>
      </c>
    </row>
    <row r="7" spans="1:17" x14ac:dyDescent="0.3">
      <c r="A7" s="33" t="s">
        <v>178</v>
      </c>
      <c r="B7" s="81">
        <v>8</v>
      </c>
      <c r="D7" s="33" t="s">
        <v>179</v>
      </c>
      <c r="E7" s="81">
        <v>200</v>
      </c>
      <c r="G7" s="33" t="s">
        <v>238</v>
      </c>
      <c r="H7" s="81">
        <v>118</v>
      </c>
      <c r="J7" s="33" t="s">
        <v>237</v>
      </c>
      <c r="K7" s="81">
        <v>6</v>
      </c>
      <c r="M7" s="35" t="str">
        <v>Josh Inglis</v>
      </c>
      <c r="N7" s="35">
        <v>6</v>
      </c>
      <c r="P7" s="33" t="s">
        <v>110</v>
      </c>
      <c r="Q7" s="81">
        <v>83</v>
      </c>
    </row>
    <row r="8" spans="1:17" x14ac:dyDescent="0.3">
      <c r="A8" s="33" t="s">
        <v>442</v>
      </c>
      <c r="B8" s="81">
        <v>45</v>
      </c>
      <c r="D8" s="33" t="s">
        <v>442</v>
      </c>
      <c r="E8" s="81">
        <v>350</v>
      </c>
      <c r="G8" s="33" t="s">
        <v>442</v>
      </c>
      <c r="H8" s="81">
        <v>177</v>
      </c>
      <c r="J8" s="33" t="s">
        <v>442</v>
      </c>
      <c r="K8" s="81">
        <v>35</v>
      </c>
      <c r="P8" s="33" t="s">
        <v>84</v>
      </c>
      <c r="Q8" s="81">
        <v>75.66</v>
      </c>
    </row>
    <row r="9" spans="1:17" x14ac:dyDescent="0.3">
      <c r="P9" s="33" t="s">
        <v>442</v>
      </c>
      <c r="Q9" s="81">
        <v>507.15999999999997</v>
      </c>
    </row>
    <row r="10" spans="1:17" ht="15.6" x14ac:dyDescent="0.3">
      <c r="A10" s="38" t="str" cm="1">
        <f t="array" ref="A10:B15">A2:B7</f>
        <v>Player</v>
      </c>
      <c r="B10" s="38" t="str">
        <v>Total Wickets</v>
      </c>
      <c r="D10" s="35" t="str" cm="1">
        <f t="array" ref="D10:E15">D2:E7</f>
        <v>Player</v>
      </c>
      <c r="E10" s="35" t="str">
        <v>Highest S.R.</v>
      </c>
      <c r="G10" s="38" t="str" cm="1">
        <f t="array" ref="G10:H15">G2:H7</f>
        <v>Player</v>
      </c>
      <c r="H10" s="38" t="str">
        <v>Highest Score</v>
      </c>
      <c r="J10" s="32" t="s">
        <v>167</v>
      </c>
      <c r="K10" t="s">
        <v>448</v>
      </c>
      <c r="M10" s="38" t="str" cm="1">
        <f t="array" ref="M10:N15">J10:K15</f>
        <v>Player</v>
      </c>
      <c r="N10" s="38" t="str">
        <v>Total 4s</v>
      </c>
    </row>
    <row r="11" spans="1:17" x14ac:dyDescent="0.3">
      <c r="A11" s="35" t="str">
        <v>Matt Henry</v>
      </c>
      <c r="B11" s="35">
        <v>10</v>
      </c>
      <c r="D11" s="35" t="str">
        <v>David Miller</v>
      </c>
      <c r="E11" s="37">
        <v>350</v>
      </c>
      <c r="G11" s="35" t="str">
        <v>Ibrahim Zadran</v>
      </c>
      <c r="H11" s="35">
        <v>177</v>
      </c>
      <c r="J11" s="33" t="s">
        <v>236</v>
      </c>
      <c r="K11" s="81">
        <v>28</v>
      </c>
      <c r="M11" s="35" t="str">
        <v>Ben Duckett</v>
      </c>
      <c r="N11" s="35">
        <v>28</v>
      </c>
    </row>
    <row r="12" spans="1:17" x14ac:dyDescent="0.3">
      <c r="A12" s="35" t="str">
        <v>Mohammad Shami</v>
      </c>
      <c r="B12" s="35">
        <v>9</v>
      </c>
      <c r="D12" s="35" t="str">
        <v>Glenn Maxwell</v>
      </c>
      <c r="E12" s="37">
        <v>213.33333333333334</v>
      </c>
      <c r="G12" s="35" t="str">
        <v>Ben Duckett</v>
      </c>
      <c r="H12" s="35">
        <v>165</v>
      </c>
      <c r="J12" s="33" t="s">
        <v>222</v>
      </c>
      <c r="K12" s="81">
        <v>25</v>
      </c>
      <c r="M12" s="35" t="str">
        <v>Rachin Ravindra</v>
      </c>
      <c r="N12" s="35">
        <v>25</v>
      </c>
      <c r="P12" s="35" t="str" cm="1">
        <f t="array" ref="P12:Q17">P3:Q8</f>
        <v>Players</v>
      </c>
      <c r="Q12" s="35" t="str">
        <v>Bating Average</v>
      </c>
    </row>
    <row r="13" spans="1:17" x14ac:dyDescent="0.3">
      <c r="A13" s="35" t="str">
        <v>Varun Chakaravarthy</v>
      </c>
      <c r="B13" s="35">
        <v>9</v>
      </c>
      <c r="D13" s="35" t="str">
        <v>Jofra Archer</v>
      </c>
      <c r="E13" s="37">
        <v>210</v>
      </c>
      <c r="G13" s="35" t="str">
        <v>Josh Inglis</v>
      </c>
      <c r="H13" s="35">
        <v>120</v>
      </c>
      <c r="J13" s="33" t="s">
        <v>223</v>
      </c>
      <c r="K13" s="81">
        <v>19</v>
      </c>
      <c r="M13" s="35" t="str">
        <v>Joe Root</v>
      </c>
      <c r="N13" s="35">
        <v>19</v>
      </c>
      <c r="P13" s="35" t="str">
        <v xml:space="preserve"> Josh Inglis</v>
      </c>
      <c r="Q13" s="35">
        <v>131</v>
      </c>
    </row>
    <row r="14" spans="1:17" x14ac:dyDescent="0.3">
      <c r="A14" s="35" t="str">
        <v>Mitchell Santner</v>
      </c>
      <c r="B14" s="35">
        <v>9</v>
      </c>
      <c r="D14" s="35" t="str">
        <v>Kyle Jamieson</v>
      </c>
      <c r="E14" s="37">
        <v>225</v>
      </c>
      <c r="G14" s="35" t="str">
        <v>Joe Root</v>
      </c>
      <c r="H14" s="35">
        <v>120</v>
      </c>
      <c r="J14" s="33" t="s">
        <v>239</v>
      </c>
      <c r="K14" s="81">
        <v>18</v>
      </c>
      <c r="M14" s="35" t="str">
        <v>Will Young</v>
      </c>
      <c r="N14" s="35">
        <v>18</v>
      </c>
      <c r="P14" s="35" t="str">
        <v xml:space="preserve"> David Miller</v>
      </c>
      <c r="Q14" s="35">
        <v>121</v>
      </c>
    </row>
    <row r="15" spans="1:17" x14ac:dyDescent="0.3">
      <c r="A15" s="35" t="str">
        <v>Michael Bracewell</v>
      </c>
      <c r="B15" s="35">
        <v>8</v>
      </c>
      <c r="D15" s="35" t="str">
        <v>Mitchell Santner</v>
      </c>
      <c r="E15" s="37">
        <v>200</v>
      </c>
      <c r="G15" s="35" t="str">
        <v>Tom Latham</v>
      </c>
      <c r="H15" s="35">
        <v>118</v>
      </c>
      <c r="J15" s="33" t="s">
        <v>241</v>
      </c>
      <c r="K15" s="81">
        <v>18</v>
      </c>
      <c r="M15" s="35" t="str">
        <v>Kane Williamson</v>
      </c>
      <c r="N15" s="35">
        <v>18</v>
      </c>
      <c r="P15" s="35" t="str">
        <v xml:space="preserve"> Rassie van der Dussen</v>
      </c>
      <c r="Q15" s="35">
        <v>96.5</v>
      </c>
    </row>
    <row r="16" spans="1:17" x14ac:dyDescent="0.3">
      <c r="J16" s="33" t="s">
        <v>442</v>
      </c>
      <c r="K16" s="81">
        <v>108</v>
      </c>
      <c r="P16" s="35" t="str">
        <v xml:space="preserve"> Aiden Markram</v>
      </c>
      <c r="Q16" s="35">
        <v>83</v>
      </c>
    </row>
    <row r="17" spans="1:17" ht="15.6" x14ac:dyDescent="0.3">
      <c r="A17" s="32" t="s">
        <v>167</v>
      </c>
      <c r="B17" t="s">
        <v>460</v>
      </c>
      <c r="D17" s="38" t="str" cm="1">
        <f t="array" ref="D17:E22">A17:B22</f>
        <v>Player</v>
      </c>
      <c r="E17" s="38" t="str">
        <v xml:space="preserve"> Economy</v>
      </c>
      <c r="P17" s="35" t="str">
        <v xml:space="preserve"> Ben Duckett</v>
      </c>
      <c r="Q17" s="35">
        <v>75.66</v>
      </c>
    </row>
    <row r="18" spans="1:17" x14ac:dyDescent="0.3">
      <c r="A18" s="33" t="s">
        <v>178</v>
      </c>
      <c r="B18" s="81">
        <v>4.1020408163265305</v>
      </c>
      <c r="D18" s="35" t="str">
        <v>Michael Bracewell</v>
      </c>
      <c r="E18" s="37">
        <v>4.1020408163265305</v>
      </c>
    </row>
    <row r="19" spans="1:17" ht="15.6" x14ac:dyDescent="0.3">
      <c r="A19" s="33" t="s">
        <v>198</v>
      </c>
      <c r="B19" s="81">
        <v>4.5333333333333332</v>
      </c>
      <c r="D19" s="35" t="str">
        <v>Varun Chakaravarthy</v>
      </c>
      <c r="E19" s="37">
        <v>4.5333333333333332</v>
      </c>
      <c r="J19" s="32" t="s">
        <v>141</v>
      </c>
      <c r="K19" t="s">
        <v>461</v>
      </c>
      <c r="M19" s="38" t="str" cm="1">
        <f t="array" ref="M19:N24">'Best_Bowling-Figure'!B1:C6</f>
        <v>player</v>
      </c>
      <c r="N19" s="38" t="str">
        <v>Wickets</v>
      </c>
      <c r="P19" s="68" t="str" cm="1">
        <f t="array" ref="P19:P24">Most_catches!A1:A6</f>
        <v>Player</v>
      </c>
      <c r="Q19" s="68" t="str" cm="1">
        <f t="array" ref="Q19:Q24">Most_catches!C1:C6</f>
        <v>Catches</v>
      </c>
    </row>
    <row r="20" spans="1:17" x14ac:dyDescent="0.3">
      <c r="A20" s="33" t="s">
        <v>179</v>
      </c>
      <c r="B20" s="81">
        <v>4.8</v>
      </c>
      <c r="D20" s="35" t="str">
        <v>Mitchell Santner</v>
      </c>
      <c r="E20" s="37">
        <v>4.8</v>
      </c>
      <c r="J20" s="33" t="s">
        <v>190</v>
      </c>
      <c r="K20" s="81">
        <v>3</v>
      </c>
      <c r="M20" s="35" t="str">
        <v>Matt Henry</v>
      </c>
      <c r="N20" s="35" t="str">
        <v>5/42</v>
      </c>
      <c r="P20" s="67" t="str">
        <v>Virat Kohli (IND)</v>
      </c>
      <c r="Q20" s="67" t="str">
        <v>7</v>
      </c>
    </row>
    <row r="21" spans="1:17" x14ac:dyDescent="0.3">
      <c r="A21" s="33" t="s">
        <v>184</v>
      </c>
      <c r="B21" s="81">
        <v>5.3525641025641031</v>
      </c>
      <c r="D21" s="35" t="str">
        <v>Matt Henry</v>
      </c>
      <c r="E21" s="37">
        <v>5.3525641025641031</v>
      </c>
      <c r="J21" s="33" t="s">
        <v>179</v>
      </c>
      <c r="K21" s="81">
        <v>2</v>
      </c>
      <c r="M21" s="35" t="str">
        <v>Varun Chakaravarthy</v>
      </c>
      <c r="N21" s="35" t="str">
        <v>5/42</v>
      </c>
      <c r="P21" s="67" t="str">
        <v>Kane Williamson (NZ)</v>
      </c>
      <c r="Q21" s="67" t="str">
        <v>7</v>
      </c>
    </row>
    <row r="22" spans="1:17" x14ac:dyDescent="0.3">
      <c r="A22" s="33" t="s">
        <v>182</v>
      </c>
      <c r="B22" s="81">
        <v>5.6829268292682924</v>
      </c>
      <c r="D22" s="35" t="str">
        <v>Mohammad Shami</v>
      </c>
      <c r="E22" s="37">
        <v>5.6829268292682924</v>
      </c>
      <c r="J22" s="33" t="s">
        <v>178</v>
      </c>
      <c r="K22" s="81">
        <v>2</v>
      </c>
      <c r="M22" s="35" t="str">
        <v>Mohammad Shami</v>
      </c>
      <c r="N22" s="35" t="str">
        <v>5/53</v>
      </c>
      <c r="P22" s="67" t="str">
        <v>Rachin Ravindra (NZ)</v>
      </c>
      <c r="Q22" s="67" t="str">
        <v>5</v>
      </c>
    </row>
    <row r="23" spans="1:17" x14ac:dyDescent="0.3">
      <c r="A23" s="33" t="s">
        <v>442</v>
      </c>
      <c r="B23" s="81">
        <v>24.470865081492256</v>
      </c>
      <c r="J23" s="33" t="s">
        <v>181</v>
      </c>
      <c r="K23" s="81">
        <v>2</v>
      </c>
      <c r="M23" s="35" t="str">
        <v>Azmatullah Omarzai</v>
      </c>
      <c r="N23" s="35" t="str">
        <v>5/58</v>
      </c>
      <c r="P23" s="67" t="str">
        <v>Glenn Phillips (NZ)</v>
      </c>
      <c r="Q23" s="67" t="str">
        <v>5</v>
      </c>
    </row>
    <row r="24" spans="1:17" x14ac:dyDescent="0.3">
      <c r="J24" s="33" t="s">
        <v>188</v>
      </c>
      <c r="K24" s="81">
        <v>2</v>
      </c>
      <c r="M24" s="35" t="str">
        <v>Michael Bracewell</v>
      </c>
      <c r="N24" s="35" t="str">
        <v>4/26</v>
      </c>
      <c r="P24" s="67" t="str">
        <v>Alex Carey (AUS)</v>
      </c>
      <c r="Q24" s="67" t="str">
        <v>4</v>
      </c>
    </row>
    <row r="25" spans="1:17" x14ac:dyDescent="0.3">
      <c r="J25" s="33" t="s">
        <v>442</v>
      </c>
      <c r="K25" s="81">
        <v>11</v>
      </c>
    </row>
    <row r="27" spans="1:17" ht="15.6" x14ac:dyDescent="0.3">
      <c r="J27" s="68" t="str" cm="1">
        <f t="array" ref="J27:K32">J19:K24</f>
        <v>Players</v>
      </c>
      <c r="K27" s="68" t="str">
        <v>Maidens Overs</v>
      </c>
    </row>
    <row r="28" spans="1:17" ht="18" x14ac:dyDescent="0.35">
      <c r="G28" s="28" t="s">
        <v>445</v>
      </c>
      <c r="J28" s="67" t="str">
        <v>Kagiso Rabada</v>
      </c>
      <c r="K28" s="67">
        <v>3</v>
      </c>
      <c r="O28" s="32" t="s">
        <v>141</v>
      </c>
      <c r="P28" t="s">
        <v>443</v>
      </c>
    </row>
    <row r="29" spans="1:17" ht="18" x14ac:dyDescent="0.35">
      <c r="D29" s="2" t="e" vm="1">
        <v>#VALUE!</v>
      </c>
      <c r="E29" s="2" t="s">
        <v>449</v>
      </c>
      <c r="G29" s="28">
        <f>SUM('Players_individual scores'!D2:D213)</f>
        <v>554</v>
      </c>
      <c r="J29" s="67" t="str">
        <v>Mitchell Santner</v>
      </c>
      <c r="K29" s="67">
        <v>2</v>
      </c>
      <c r="O29" s="33" t="s">
        <v>46</v>
      </c>
      <c r="P29" s="81">
        <v>263</v>
      </c>
    </row>
    <row r="30" spans="1:17" ht="18" x14ac:dyDescent="0.35">
      <c r="D30" s="5" t="e" vm="2">
        <v>#VALUE!</v>
      </c>
      <c r="E30" s="2" t="s">
        <v>450</v>
      </c>
      <c r="G30" s="28"/>
      <c r="J30" s="67" t="str">
        <v>Michael Bracewell</v>
      </c>
      <c r="K30" s="67">
        <v>2</v>
      </c>
      <c r="O30" s="33" t="s">
        <v>11</v>
      </c>
      <c r="P30" s="81">
        <v>243</v>
      </c>
    </row>
    <row r="31" spans="1:17" ht="18" x14ac:dyDescent="0.35">
      <c r="D31" s="6" t="e" vm="3">
        <v>#VALUE!</v>
      </c>
      <c r="E31" s="2" t="s">
        <v>451</v>
      </c>
      <c r="G31" s="28" t="s">
        <v>446</v>
      </c>
      <c r="J31" s="67" t="str">
        <v>Axar Patel</v>
      </c>
      <c r="K31" s="67">
        <v>2</v>
      </c>
      <c r="O31" s="33" t="s">
        <v>84</v>
      </c>
      <c r="P31" s="81">
        <v>227</v>
      </c>
    </row>
    <row r="32" spans="1:17" ht="18" x14ac:dyDescent="0.35">
      <c r="D32" s="2" t="e" vm="4">
        <v>#VALUE!</v>
      </c>
      <c r="E32" s="2" t="s">
        <v>452</v>
      </c>
      <c r="G32" s="28">
        <f>SUM('Players_individual scores'!E2:E213)</f>
        <v>140</v>
      </c>
      <c r="J32" s="67" t="str">
        <v>Kyle Jamieson</v>
      </c>
      <c r="K32" s="67">
        <v>2</v>
      </c>
      <c r="O32" s="33" t="s">
        <v>89</v>
      </c>
      <c r="P32" s="81">
        <v>225</v>
      </c>
    </row>
    <row r="33" spans="4:16" ht="17.399999999999999" x14ac:dyDescent="0.3">
      <c r="D33" s="5" t="e" vm="5">
        <v>#VALUE!</v>
      </c>
      <c r="E33" s="2" t="s">
        <v>453</v>
      </c>
      <c r="O33" s="33" t="s">
        <v>10</v>
      </c>
      <c r="P33" s="81">
        <v>218</v>
      </c>
    </row>
    <row r="34" spans="4:16" ht="17.399999999999999" x14ac:dyDescent="0.3">
      <c r="D34" s="7" t="e" vm="6">
        <v>#VALUE!</v>
      </c>
      <c r="E34" s="2" t="s">
        <v>454</v>
      </c>
      <c r="O34" s="33" t="s">
        <v>442</v>
      </c>
      <c r="P34" s="81">
        <v>1176</v>
      </c>
    </row>
    <row r="35" spans="4:16" ht="17.399999999999999" x14ac:dyDescent="0.3">
      <c r="D35" s="5" t="e" vm="7">
        <v>#VALUE!</v>
      </c>
      <c r="E35" s="2" t="s">
        <v>455</v>
      </c>
    </row>
    <row r="36" spans="4:16" x14ac:dyDescent="0.3">
      <c r="D36" s="2" t="e" vm="8">
        <v>#VALUE!</v>
      </c>
      <c r="E36" s="2" t="s">
        <v>456</v>
      </c>
    </row>
    <row r="37" spans="4:16" ht="15.6" x14ac:dyDescent="0.3">
      <c r="M37" s="72" t="s">
        <v>172</v>
      </c>
      <c r="N37" s="73"/>
      <c r="O37" s="34" t="str" cm="1">
        <f t="array" ref="O37:P42">O28:P33</f>
        <v>Players</v>
      </c>
      <c r="P37" s="34" t="str">
        <v>Sum of Runs</v>
      </c>
    </row>
    <row r="38" spans="4:16" x14ac:dyDescent="0.3">
      <c r="G38" t="str">
        <f>Match_Summery!G1</f>
        <v>Total Score</v>
      </c>
      <c r="I38" t="str">
        <f>Match_Summery!H1</f>
        <v>Total Wickets</v>
      </c>
      <c r="M38" s="6" t="e" vm="3">
        <v>#VALUE!</v>
      </c>
      <c r="N38" s="2" t="s">
        <v>451</v>
      </c>
      <c r="O38" s="35" t="str">
        <v xml:space="preserve"> Rachin Ravindra</v>
      </c>
      <c r="P38" s="35">
        <v>263</v>
      </c>
    </row>
    <row r="39" spans="4:16" x14ac:dyDescent="0.3">
      <c r="G39">
        <f>SUM(Match_Summery!G2:G16)</f>
        <v>6778</v>
      </c>
      <c r="I39">
        <f>SUM(Match_Summery!H2:H16)</f>
        <v>190</v>
      </c>
      <c r="M39" s="2" t="e" vm="1">
        <v>#VALUE!</v>
      </c>
      <c r="N39" s="2" t="s">
        <v>457</v>
      </c>
      <c r="O39" s="35" t="str">
        <v xml:space="preserve"> Shreyas Iyer</v>
      </c>
      <c r="P39" s="35">
        <v>243</v>
      </c>
    </row>
    <row r="40" spans="4:16" ht="17.399999999999999" x14ac:dyDescent="0.3">
      <c r="M40" s="7" t="e" vm="6">
        <v>#VALUE!</v>
      </c>
      <c r="N40" s="2" t="s">
        <v>458</v>
      </c>
      <c r="O40" s="35" t="str">
        <v xml:space="preserve"> Ben Duckett</v>
      </c>
      <c r="P40" s="35">
        <v>227</v>
      </c>
    </row>
    <row r="41" spans="4:16" ht="17.399999999999999" x14ac:dyDescent="0.3">
      <c r="M41" s="7" t="e" vm="6">
        <v>#VALUE!</v>
      </c>
      <c r="N41" s="2" t="s">
        <v>458</v>
      </c>
      <c r="O41" s="35" t="str">
        <v xml:space="preserve"> Joe Root</v>
      </c>
      <c r="P41" s="35">
        <v>225</v>
      </c>
    </row>
    <row r="42" spans="4:16" x14ac:dyDescent="0.3">
      <c r="M42" s="2" t="e" vm="1">
        <v>#VALUE!</v>
      </c>
      <c r="N42" s="2" t="s">
        <v>457</v>
      </c>
      <c r="O42" s="35" t="str">
        <v xml:space="preserve"> Virat Kohli</v>
      </c>
      <c r="P42" s="35">
        <v>218</v>
      </c>
    </row>
  </sheetData>
  <mergeCells count="1">
    <mergeCell ref="M37:N37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4305B938-2A4D-42C5-B6AC-57B0B5CD30CA}">
  <ds:schemaRefs/>
</ds:datastoreItem>
</file>

<file path=customXml/itemProps2.xml><?xml version="1.0" encoding="utf-8"?>
<ds:datastoreItem xmlns:ds="http://schemas.openxmlformats.org/officeDocument/2006/customXml" ds:itemID="{FD3915CD-97CC-476F-9403-A7ADCDB51BF2}">
  <ds:schemaRefs/>
</ds:datastoreItem>
</file>

<file path=customXml/itemProps3.xml><?xml version="1.0" encoding="utf-8"?>
<ds:datastoreItem xmlns:ds="http://schemas.openxmlformats.org/officeDocument/2006/customXml" ds:itemID="{71028241-4327-408E-81D6-8505871A00B3}">
  <ds:schemaRefs/>
</ds:datastoreItem>
</file>

<file path=customXml/itemProps4.xml><?xml version="1.0" encoding="utf-8"?>
<ds:datastoreItem xmlns:ds="http://schemas.openxmlformats.org/officeDocument/2006/customXml" ds:itemID="{1C0BFC24-DECC-47AA-B21C-8CBA72B6DDD1}">
  <ds:schemaRefs/>
</ds:datastoreItem>
</file>

<file path=customXml/itemProps5.xml><?xml version="1.0" encoding="utf-8"?>
<ds:datastoreItem xmlns:ds="http://schemas.openxmlformats.org/officeDocument/2006/customXml" ds:itemID="{FC5F1EA4-982A-4EC0-A5A1-C117C6579D21}">
  <ds:schemaRefs/>
</ds:datastoreItem>
</file>

<file path=customXml/itemProps6.xml><?xml version="1.0" encoding="utf-8"?>
<ds:datastoreItem xmlns:ds="http://schemas.openxmlformats.org/officeDocument/2006/customXml" ds:itemID="{F3F0801A-F5EF-4771-90E7-17CFC063972B}">
  <ds:schemaRefs/>
</ds:datastoreItem>
</file>

<file path=customXml/itemProps7.xml><?xml version="1.0" encoding="utf-8"?>
<ds:datastoreItem xmlns:ds="http://schemas.openxmlformats.org/officeDocument/2006/customXml" ds:itemID="{9EBEB241-E842-458F-B243-D0DF7D2A2883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9173D8B6-01B1-46EE-BB25-9EE647FB5FE1}">
  <ds:schemaRefs/>
</ds:datastoreItem>
</file>

<file path=customXml/itemProps9.xml><?xml version="1.0" encoding="utf-8"?>
<ds:datastoreItem xmlns:ds="http://schemas.openxmlformats.org/officeDocument/2006/customXml" ds:itemID="{BE91AA8C-C7E8-4983-A3D0-7D3B330259FA}">
  <ds:schemaRefs/>
</ds:datastoreItem>
</file>

<file path=customXml/itemProps10.xml><?xml version="1.0" encoding="utf-8"?>
<ds:datastoreItem xmlns:ds="http://schemas.openxmlformats.org/officeDocument/2006/customXml" ds:itemID="{B8AD7445-3D6F-4F9A-AE9C-55F6C244D733}">
  <ds:schemaRefs/>
</ds:datastoreItem>
</file>

<file path=customXml/itemProps11.xml><?xml version="1.0" encoding="utf-8"?>
<ds:datastoreItem xmlns:ds="http://schemas.openxmlformats.org/officeDocument/2006/customXml" ds:itemID="{ECD8A039-30BC-40A8-9316-3F51A0A9DD54}">
  <ds:schemaRefs/>
</ds:datastoreItem>
</file>

<file path=customXml/itemProps12.xml><?xml version="1.0" encoding="utf-8"?>
<ds:datastoreItem xmlns:ds="http://schemas.openxmlformats.org/officeDocument/2006/customXml" ds:itemID="{76AD3027-E864-4996-BBA2-183019221D08}">
  <ds:schemaRefs/>
</ds:datastoreItem>
</file>

<file path=customXml/itemProps13.xml><?xml version="1.0" encoding="utf-8"?>
<ds:datastoreItem xmlns:ds="http://schemas.openxmlformats.org/officeDocument/2006/customXml" ds:itemID="{17F52967-2578-4058-91A2-983643E32127}">
  <ds:schemaRefs/>
</ds:datastoreItem>
</file>

<file path=customXml/itemProps14.xml><?xml version="1.0" encoding="utf-8"?>
<ds:datastoreItem xmlns:ds="http://schemas.openxmlformats.org/officeDocument/2006/customXml" ds:itemID="{857CCB39-8BFC-4C17-8FD0-79C2600FEFC5}">
  <ds:schemaRefs/>
</ds:datastoreItem>
</file>

<file path=customXml/itemProps15.xml><?xml version="1.0" encoding="utf-8"?>
<ds:datastoreItem xmlns:ds="http://schemas.openxmlformats.org/officeDocument/2006/customXml" ds:itemID="{640E6C6A-79C8-4785-973C-652F13689F16}">
  <ds:schemaRefs/>
</ds:datastoreItem>
</file>

<file path=customXml/itemProps16.xml><?xml version="1.0" encoding="utf-8"?>
<ds:datastoreItem xmlns:ds="http://schemas.openxmlformats.org/officeDocument/2006/customXml" ds:itemID="{DDEBFD6F-CF84-4192-B79D-6748617E2149}">
  <ds:schemaRefs/>
</ds:datastoreItem>
</file>

<file path=customXml/itemProps17.xml><?xml version="1.0" encoding="utf-8"?>
<ds:datastoreItem xmlns:ds="http://schemas.openxmlformats.org/officeDocument/2006/customXml" ds:itemID="{B1BEF948-1A4A-48F3-B08C-F9DCA630A8D3}">
  <ds:schemaRefs/>
</ds:datastoreItem>
</file>

<file path=customXml/itemProps18.xml><?xml version="1.0" encoding="utf-8"?>
<ds:datastoreItem xmlns:ds="http://schemas.openxmlformats.org/officeDocument/2006/customXml" ds:itemID="{724B5642-A3C9-4646-9AAD-87A3E7EDF238}">
  <ds:schemaRefs/>
</ds:datastoreItem>
</file>

<file path=customXml/itemProps19.xml><?xml version="1.0" encoding="utf-8"?>
<ds:datastoreItem xmlns:ds="http://schemas.openxmlformats.org/officeDocument/2006/customXml" ds:itemID="{52CDF92B-8BC9-4B8B-BFB1-2F89A08DA5E4}">
  <ds:schemaRefs/>
</ds:datastoreItem>
</file>

<file path=customXml/itemProps20.xml><?xml version="1.0" encoding="utf-8"?>
<ds:datastoreItem xmlns:ds="http://schemas.openxmlformats.org/officeDocument/2006/customXml" ds:itemID="{681125A0-0C21-4751-B6E7-8D9676BE4C2B}">
  <ds:schemaRefs/>
</ds:datastoreItem>
</file>

<file path=customXml/itemProps21.xml><?xml version="1.0" encoding="utf-8"?>
<ds:datastoreItem xmlns:ds="http://schemas.openxmlformats.org/officeDocument/2006/customXml" ds:itemID="{249F5E2C-1A72-4EC1-843E-44517530A570}">
  <ds:schemaRefs/>
</ds:datastoreItem>
</file>

<file path=customXml/itemProps22.xml><?xml version="1.0" encoding="utf-8"?>
<ds:datastoreItem xmlns:ds="http://schemas.openxmlformats.org/officeDocument/2006/customXml" ds:itemID="{022ED43D-163F-491C-B3D7-C6DBC3465E92}">
  <ds:schemaRefs/>
</ds:datastoreItem>
</file>

<file path=customXml/itemProps23.xml><?xml version="1.0" encoding="utf-8"?>
<ds:datastoreItem xmlns:ds="http://schemas.openxmlformats.org/officeDocument/2006/customXml" ds:itemID="{123B87C4-4678-498D-9A04-B3E39A0F18A4}">
  <ds:schemaRefs/>
</ds:datastoreItem>
</file>

<file path=customXml/itemProps24.xml><?xml version="1.0" encoding="utf-8"?>
<ds:datastoreItem xmlns:ds="http://schemas.openxmlformats.org/officeDocument/2006/customXml" ds:itemID="{6B480737-4897-40FD-A844-19C9B21B2D22}">
  <ds:schemaRefs/>
</ds:datastoreItem>
</file>

<file path=customXml/itemProps25.xml><?xml version="1.0" encoding="utf-8"?>
<ds:datastoreItem xmlns:ds="http://schemas.openxmlformats.org/officeDocument/2006/customXml" ds:itemID="{29C85B96-F043-44B3-8E56-F5D0F23D4064}">
  <ds:schemaRefs/>
</ds:datastoreItem>
</file>

<file path=docMetadata/LabelInfo.xml><?xml version="1.0" encoding="utf-8"?>
<clbl:labelList xmlns:clbl="http://schemas.microsoft.com/office/2020/mipLabelMetadata">
  <clbl:label id="{38ae3bcd-9579-4fd4-adda-b42e1495d55a}" enabled="0" method="" siteId="{38ae3bcd-9579-4fd4-adda-b42e1495d55a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Dashboard</vt:lpstr>
      <vt:lpstr>All_Teams_Players</vt:lpstr>
      <vt:lpstr>Teams_Flags</vt:lpstr>
      <vt:lpstr>Match_Summery</vt:lpstr>
      <vt:lpstr>Teams_Win</vt:lpstr>
      <vt:lpstr>Players scores</vt:lpstr>
      <vt:lpstr>Players_individual scores</vt:lpstr>
      <vt:lpstr>Bowler_Wickets</vt:lpstr>
      <vt:lpstr>Best_Bowling-Figure</vt:lpstr>
      <vt:lpstr>Most_Maiden</vt:lpstr>
      <vt:lpstr>Most_Dot_Balls</vt:lpstr>
      <vt:lpstr>Most_catches</vt:lpstr>
      <vt:lpstr>All pivot and tables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CENTER SOFTWARE</dc:creator>
  <cp:lastModifiedBy>CENTER SOFTWARE</cp:lastModifiedBy>
  <dcterms:created xsi:type="dcterms:W3CDTF">2025-03-08T10:58:33Z</dcterms:created>
  <dcterms:modified xsi:type="dcterms:W3CDTF">2025-03-11T04:11:24Z</dcterms:modified>
</cp:coreProperties>
</file>