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erma Ji\Desktop\Projects\"/>
    </mc:Choice>
  </mc:AlternateContent>
  <bookViews>
    <workbookView xWindow="0" yWindow="0" windowWidth="20490" windowHeight="8910"/>
  </bookViews>
  <sheets>
    <sheet name="Sheet1" sheetId="1" r:id="rId1"/>
    <sheet name="Sheet2" sheetId="2" r:id="rId2"/>
    <sheet name="Sheet3" sheetId="3" r:id="rId3"/>
    <sheet name="Graphs and Charts" sheetId="9" r:id="rId4"/>
    <sheet name="Dashboard" sheetId="8" r:id="rId5"/>
    <sheet name="Significance of Dashboarding" sheetId="7" r:id="rId6"/>
  </sheets>
  <definedNames>
    <definedName name="_xlchart.v1.0" hidden="1">Sheet1!$N$2:$O$2</definedName>
    <definedName name="_xlchart.v1.1" hidden="1">Sheet1!$N$3:$O$3</definedName>
    <definedName name="_xlchart.v1.2" hidden="1">Sheet3!$P$3:$P$14</definedName>
    <definedName name="_xlchart.v1.3" hidden="1">Sheet3!$Q$2</definedName>
    <definedName name="_xlchart.v1.4" hidden="1">Sheet3!$Q$3:$Q$14</definedName>
    <definedName name="_xlchart.v1.5" hidden="1">Sheet3!$P$3:$P$14</definedName>
    <definedName name="_xlchart.v1.6" hidden="1">Sheet3!$Q$2</definedName>
    <definedName name="_xlchart.v1.7" hidden="1">Sheet3!$Q$3:$Q$14</definedName>
    <definedName name="Slicer_Buyer_Type">#N/A</definedName>
    <definedName name="Slicer_Category">#N/A</definedName>
    <definedName name="Slicer_Gender">#N/A</definedName>
  </definedNames>
  <calcPr calcId="162913"/>
  <pivotCaches>
    <pivotCache cacheId="0" r:id="rId7"/>
    <pivotCache cacheId="1" r:id="rId8"/>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N3" i="1"/>
  <c r="K3" i="1"/>
  <c r="K4" i="1"/>
  <c r="K5" i="1"/>
  <c r="K6" i="1"/>
  <c r="K7" i="1"/>
  <c r="K8" i="1"/>
  <c r="K9" i="1"/>
  <c r="K10" i="1"/>
  <c r="K11" i="1"/>
  <c r="K12" i="1"/>
  <c r="K13" i="1"/>
  <c r="K14" i="1"/>
  <c r="K15" i="1"/>
  <c r="K16" i="1"/>
  <c r="K17" i="1"/>
  <c r="K18" i="1"/>
  <c r="K19" i="1"/>
  <c r="K20" i="1"/>
  <c r="K21" i="1"/>
  <c r="K22" i="1"/>
  <c r="J3" i="1"/>
  <c r="J4" i="1"/>
  <c r="L4" i="1" s="1"/>
  <c r="J5" i="1"/>
  <c r="L5" i="1" s="1"/>
  <c r="J6" i="1"/>
  <c r="L6" i="1" s="1"/>
  <c r="J7" i="1"/>
  <c r="L7" i="1" s="1"/>
  <c r="J8" i="1"/>
  <c r="L8" i="1" s="1"/>
  <c r="J9" i="1"/>
  <c r="L9" i="1" s="1"/>
  <c r="J10" i="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I23" i="1"/>
  <c r="H23" i="1"/>
  <c r="L10" i="1" l="1"/>
  <c r="L3" i="1"/>
  <c r="Q15" i="3"/>
  <c r="J15" i="3"/>
  <c r="I15" i="3"/>
  <c r="H15" i="3"/>
  <c r="G15" i="3"/>
  <c r="F15" i="3"/>
  <c r="I14" i="3"/>
  <c r="H14" i="3"/>
  <c r="G14" i="3"/>
  <c r="F14" i="3"/>
  <c r="I13" i="3"/>
  <c r="H13" i="3"/>
  <c r="G13" i="3"/>
  <c r="F13" i="3"/>
  <c r="I12" i="3"/>
  <c r="H12" i="3"/>
  <c r="G12" i="3"/>
  <c r="F12" i="3"/>
  <c r="I11" i="3"/>
  <c r="H11" i="3"/>
  <c r="G11" i="3"/>
  <c r="F11" i="3"/>
  <c r="I10" i="3"/>
  <c r="H10" i="3"/>
  <c r="G10" i="3"/>
  <c r="F10" i="3"/>
  <c r="I9" i="3"/>
  <c r="H9" i="3"/>
  <c r="G9" i="3"/>
  <c r="F9" i="3"/>
  <c r="I8" i="3"/>
  <c r="H8" i="3"/>
  <c r="G8" i="3"/>
  <c r="F8" i="3"/>
  <c r="I7" i="3"/>
  <c r="H7" i="3"/>
  <c r="G7" i="3"/>
  <c r="F7" i="3"/>
  <c r="I6" i="3"/>
  <c r="H6" i="3"/>
  <c r="G6" i="3"/>
  <c r="F6" i="3"/>
  <c r="I5" i="3"/>
  <c r="H5" i="3"/>
  <c r="G5" i="3"/>
  <c r="F5" i="3"/>
  <c r="I4" i="3"/>
  <c r="H4" i="3"/>
  <c r="G4" i="3"/>
  <c r="F4" i="3"/>
  <c r="I3" i="3"/>
  <c r="H3" i="3"/>
  <c r="G3" i="3"/>
  <c r="F3" i="3"/>
  <c r="J22" i="2"/>
  <c r="J21" i="2"/>
  <c r="J20" i="2"/>
  <c r="J19" i="2"/>
  <c r="J18" i="2"/>
  <c r="J17" i="2"/>
  <c r="J16" i="2"/>
  <c r="J15" i="2"/>
  <c r="J14" i="2"/>
  <c r="J13" i="2"/>
  <c r="J12" i="2"/>
  <c r="J11" i="2"/>
  <c r="J10" i="2"/>
  <c r="J9" i="2"/>
  <c r="J8" i="2"/>
  <c r="J7" i="2"/>
  <c r="J6" i="2"/>
  <c r="J5" i="2"/>
  <c r="J4" i="2"/>
  <c r="J3" i="2"/>
  <c r="D22" i="1"/>
  <c r="D21" i="1"/>
  <c r="D20" i="1"/>
  <c r="D19" i="1"/>
  <c r="D18" i="1"/>
  <c r="D17" i="1"/>
  <c r="D16" i="1"/>
  <c r="D15" i="1"/>
  <c r="D14" i="1"/>
  <c r="D13" i="1"/>
  <c r="D12" i="1"/>
  <c r="D11" i="1"/>
  <c r="D10" i="1"/>
  <c r="D9" i="1"/>
  <c r="D8" i="1"/>
  <c r="D7" i="1"/>
  <c r="D6" i="1"/>
  <c r="D5" i="1"/>
  <c r="D4" i="1"/>
  <c r="D3" i="1"/>
  <c r="J23" i="2" l="1"/>
</calcChain>
</file>

<file path=xl/sharedStrings.xml><?xml version="1.0" encoding="utf-8"?>
<sst xmlns="http://schemas.openxmlformats.org/spreadsheetml/2006/main" count="286" uniqueCount="113">
  <si>
    <t>Customer ID</t>
  </si>
  <si>
    <t>Name</t>
  </si>
  <si>
    <t>Gender</t>
  </si>
  <si>
    <t>Age</t>
  </si>
  <si>
    <t>Income Level</t>
  </si>
  <si>
    <t>Buyer Type</t>
  </si>
  <si>
    <t>Average Spend per Purchase</t>
  </si>
  <si>
    <t>Total Purchases (2024)</t>
  </si>
  <si>
    <t>Ayesha</t>
  </si>
  <si>
    <t>Female</t>
  </si>
  <si>
    <t>High</t>
  </si>
  <si>
    <t>Luxury Buyer</t>
  </si>
  <si>
    <t>Khalid</t>
  </si>
  <si>
    <t>Male</t>
  </si>
  <si>
    <t>Medium</t>
  </si>
  <si>
    <t>Budget Buyer</t>
  </si>
  <si>
    <t>Layla</t>
  </si>
  <si>
    <t>Ahmed</t>
  </si>
  <si>
    <t>Fatima</t>
  </si>
  <si>
    <t>Nasser</t>
  </si>
  <si>
    <t>Low</t>
  </si>
  <si>
    <t>Mariam</t>
  </si>
  <si>
    <t>Omar</t>
  </si>
  <si>
    <t>Rania</t>
  </si>
  <si>
    <t>Faisal</t>
  </si>
  <si>
    <t>Zahra</t>
  </si>
  <si>
    <t>Tariq</t>
  </si>
  <si>
    <t>Nora</t>
  </si>
  <si>
    <t>Saeed</t>
  </si>
  <si>
    <t>Youssef</t>
  </si>
  <si>
    <t>Hala</t>
  </si>
  <si>
    <t>Fahad</t>
  </si>
  <si>
    <t>Mona</t>
  </si>
  <si>
    <t>Zayed</t>
  </si>
  <si>
    <t>CUSTOMER SEGMENTATION DATA</t>
  </si>
  <si>
    <t>Product ID</t>
  </si>
  <si>
    <t>Product Name</t>
  </si>
  <si>
    <t>Category</t>
  </si>
  <si>
    <t>Price</t>
  </si>
  <si>
    <t>Units Sold (2024)</t>
  </si>
  <si>
    <t>Units in Stock</t>
  </si>
  <si>
    <t>Reorder Point</t>
  </si>
  <si>
    <t>Sales Volume</t>
  </si>
  <si>
    <t>Diamond Engagement Ring</t>
  </si>
  <si>
    <t>Ring</t>
  </si>
  <si>
    <t>Silver Necklace</t>
  </si>
  <si>
    <t>Necklace</t>
  </si>
  <si>
    <t>Gold Wedding Band</t>
  </si>
  <si>
    <t>Silver Earrings</t>
  </si>
  <si>
    <t>Earrings</t>
  </si>
  <si>
    <t>Platinum Bracelet</t>
  </si>
  <si>
    <t>Bracelet</t>
  </si>
  <si>
    <t>Gemstone Pendant</t>
  </si>
  <si>
    <t>Diamond Stud Earrings</t>
  </si>
  <si>
    <t>Gold Pendant</t>
  </si>
  <si>
    <t>Silver Charm Bracelet</t>
  </si>
  <si>
    <t>Sapphire Ring</t>
  </si>
  <si>
    <t>Sterling Silver Hoop Earrings</t>
  </si>
  <si>
    <t>Rose Gold Bracelet</t>
  </si>
  <si>
    <t>Platinum Chain Necklace</t>
  </si>
  <si>
    <t>Silver Bangle</t>
  </si>
  <si>
    <t>Ruby Earrings</t>
  </si>
  <si>
    <t>Classic Gold Ring</t>
  </si>
  <si>
    <t>Amethyst Necklace</t>
  </si>
  <si>
    <t>Opal Earrings</t>
  </si>
  <si>
    <t>Emerald Ring</t>
  </si>
  <si>
    <t>Leather Bracelet</t>
  </si>
  <si>
    <t>PRODUCT PERFORMANCE DATA (SALES AND INVENTORY)</t>
  </si>
  <si>
    <t>Month</t>
  </si>
  <si>
    <t>Rings Sales</t>
  </si>
  <si>
    <t>Necklaces Sales</t>
  </si>
  <si>
    <t>Earrings Sales</t>
  </si>
  <si>
    <t>Bracelets Sales</t>
  </si>
  <si>
    <t>Total Sales</t>
  </si>
  <si>
    <t>January</t>
  </si>
  <si>
    <t>February</t>
  </si>
  <si>
    <t>March</t>
  </si>
  <si>
    <t>April</t>
  </si>
  <si>
    <t>May</t>
  </si>
  <si>
    <t>June</t>
  </si>
  <si>
    <t>July</t>
  </si>
  <si>
    <t>August</t>
  </si>
  <si>
    <t>September</t>
  </si>
  <si>
    <t>October</t>
  </si>
  <si>
    <t>November</t>
  </si>
  <si>
    <t>December</t>
  </si>
  <si>
    <t>Row Labels</t>
  </si>
  <si>
    <t>Grand Total</t>
  </si>
  <si>
    <t>Column Labels</t>
  </si>
  <si>
    <t>(All)</t>
  </si>
  <si>
    <t>Sum of Total Purchases (2024)</t>
  </si>
  <si>
    <t>Average of Average Spend per Purchase</t>
  </si>
  <si>
    <t>Sum of Sales Volume</t>
  </si>
  <si>
    <t>Sum of Units in Stock</t>
  </si>
  <si>
    <t>Sum of Total Sales</t>
  </si>
  <si>
    <t>Age Group</t>
  </si>
  <si>
    <t>25-35</t>
  </si>
  <si>
    <t>35-45</t>
  </si>
  <si>
    <t>45-55</t>
  </si>
  <si>
    <t>SALES TRENDS BY PRODUCT CATEGORY</t>
  </si>
  <si>
    <t>Inventory turnover Ratio</t>
  </si>
  <si>
    <t>Rings Sales Contribution Percentage</t>
  </si>
  <si>
    <t xml:space="preserve">Necklace Sales Contribution Percentage </t>
  </si>
  <si>
    <t xml:space="preserve">Earrings Sales Contribution Percentage </t>
  </si>
  <si>
    <t xml:space="preserve">Bracelets Sales Contribution Percentage </t>
  </si>
  <si>
    <t>Sum of Units Sold (2024)</t>
  </si>
  <si>
    <t>Customer Lifetime Value(CLV)</t>
  </si>
  <si>
    <t>Highest CLV</t>
  </si>
  <si>
    <t>Lowest CLV</t>
  </si>
  <si>
    <t>High Purchase Frequency</t>
  </si>
  <si>
    <t>Low Purchase Frequency</t>
  </si>
  <si>
    <t xml:space="preserve">CAC is 55,000/20 which is </t>
  </si>
  <si>
    <t>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</si>
</sst>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64" formatCode="_ [$AED]\ * #,##0_ ;_ [$AED]\ * \-#,##0_ ;_ [$AED]\ * &quot;-&quot;_ ;_ @_ "/>
  </numFmts>
  <fonts count="7" x14ac:knownFonts="1">
    <font>
      <sz val="11"/>
      <color theme="1"/>
      <name val="Calibri"/>
      <family val="2"/>
      <scheme val="minor"/>
    </font>
    <font>
      <sz val="11"/>
      <color theme="1"/>
      <name val="Calibri"/>
      <family val="2"/>
      <scheme val="minor"/>
    </font>
    <font>
      <b/>
      <sz val="18"/>
      <color theme="5" tint="0.79998168889431442"/>
      <name val="Calibri"/>
      <family val="2"/>
      <scheme val="minor"/>
    </font>
    <font>
      <sz val="18"/>
      <color theme="5" tint="0.79998168889431442"/>
      <name val="Calibri"/>
      <family val="2"/>
      <scheme val="minor"/>
    </font>
    <font>
      <sz val="12"/>
      <color rgb="FF0D0D0D"/>
      <name val="Segoe UI"/>
      <family val="2"/>
    </font>
    <font>
      <sz val="11"/>
      <color theme="1"/>
      <name val="Calibri"/>
      <scheme val="minor"/>
    </font>
    <font>
      <sz val="11"/>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0A345A"/>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xf numFmtId="164" fontId="0" fillId="0" borderId="0" xfId="0" applyNumberFormat="1" applyAlignment="1">
      <alignment horizontal="center" vertical="center" wrapText="1"/>
    </xf>
    <xf numFmtId="0" fontId="0" fillId="0" borderId="0" xfId="0" applyAlignment="1">
      <alignment horizontal="center" vertical="center" wrapText="1"/>
    </xf>
    <xf numFmtId="164" fontId="0" fillId="0" borderId="0" xfId="1" applyNumberFormat="1" applyFont="1" applyAlignment="1">
      <alignment horizontal="center" vertical="center"/>
    </xf>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indent="1"/>
    </xf>
    <xf numFmtId="164" fontId="0" fillId="0" borderId="0" xfId="0" applyNumberFormat="1" applyAlignment="1">
      <alignment horizontal="left"/>
    </xf>
    <xf numFmtId="0" fontId="4" fillId="0" borderId="0" xfId="0" applyFont="1"/>
    <xf numFmtId="164" fontId="0" fillId="0" borderId="0" xfId="0" applyNumberFormat="1" applyAlignment="1">
      <alignment horizontal="left" indent="2"/>
    </xf>
    <xf numFmtId="164" fontId="0" fillId="0" borderId="0" xfId="0" applyNumberFormat="1" applyAlignment="1">
      <alignment horizontal="left" indent="3"/>
    </xf>
    <xf numFmtId="164" fontId="0" fillId="0" borderId="0" xfId="1" applyNumberFormat="1" applyFont="1" applyAlignment="1">
      <alignment horizontal="center" vertical="center" wrapText="1"/>
    </xf>
    <xf numFmtId="0" fontId="0" fillId="0" borderId="0" xfId="0" applyNumberFormat="1" applyAlignment="1">
      <alignment horizontal="center" vertical="center" wrapText="1"/>
    </xf>
    <xf numFmtId="1" fontId="0" fillId="0" borderId="0" xfId="2" applyNumberFormat="1" applyFont="1" applyAlignment="1">
      <alignment horizontal="center" vertical="center" wrapText="1"/>
    </xf>
    <xf numFmtId="1" fontId="5" fillId="0" borderId="0" xfId="2" applyNumberFormat="1" applyFont="1" applyAlignment="1">
      <alignment horizontal="center" vertical="center" wrapText="1"/>
    </xf>
    <xf numFmtId="0" fontId="2" fillId="2"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vertical="center"/>
    </xf>
    <xf numFmtId="0" fontId="6" fillId="2" borderId="0" xfId="0" applyFont="1" applyFill="1" applyAlignment="1">
      <alignment horizontal="center" vertical="center" wrapText="1"/>
    </xf>
    <xf numFmtId="0" fontId="6" fillId="3" borderId="0" xfId="0" applyFont="1" applyFill="1" applyAlignment="1">
      <alignment horizontal="center" vertical="center" wrapText="1"/>
    </xf>
    <xf numFmtId="0" fontId="0" fillId="0" borderId="0" xfId="0" applyNumberFormat="1" applyAlignment="1">
      <alignment horizontal="center" vertical="center"/>
    </xf>
  </cellXfs>
  <cellStyles count="3">
    <cellStyle name="Currency" xfId="1" builtinId="4"/>
    <cellStyle name="Normal" xfId="0" builtinId="0"/>
    <cellStyle name="Percent" xfId="2" builtinId="5"/>
  </cellStyles>
  <dxfs count="68">
    <dxf>
      <numFmt numFmtId="164" formatCode="_ [$AED]\ * #,##0_ ;_ [$AED]\ * \-#,##0_ ;_ [$AED]\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 [$AED]\ * #,##0_ ;_ [$AED]\ * \-#,##0_ ;_ [$AED]\ * &quot;-&quot;_ ;_ @_ "/>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_ [$AED]\ * #,##0_ ;_ [$AED]\ * \-#,##0_ ;_ [$AED]\ * &quot;-&quot;_ ;_ @_ "/>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 [$AED]\ * #,##0_ ;_ [$AED]\ * \-#,##0_ ;_ [$AED]\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4" formatCode="_ [$AED]\ * #,##0_ ;_ [$AED]\ * \-#,##0_ ;_ [$AED]\ * &quot;-&quot;_ ;_ @_ "/>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A1CDF5"/>
      <color rgb="FF0A345A"/>
      <color rgb="FF0D4375"/>
      <color rgb="FFFFD700"/>
      <color rgb="FFBC7000"/>
      <color rgb="FFFFB84F"/>
      <color rgb="FF973F91"/>
      <color rgb="FF441C41"/>
      <color rgb="FFFFFFFF"/>
      <color rgb="FFE4BE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41C4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E4BEE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rgbClr val="441C41"/>
          </a:solidFill>
          <a:ln>
            <a:solidFill>
              <a:srgbClr val="E4BEE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4BEE1"/>
            </a:contourClr>
          </a:sp3d>
        </c:spPr>
      </c:pivotFmt>
      <c:pivotFmt>
        <c:idx val="8"/>
        <c:spPr>
          <a:solidFill>
            <a:srgbClr val="E4BEE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rgbClr val="441C41"/>
          </a:solidFill>
          <a:ln>
            <a:solidFill>
              <a:srgbClr val="E4BEE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4BEE1"/>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41C4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rgbClr val="E4BEE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E4BEE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27450980392156"/>
          <c:y val="0.32127912582355783"/>
          <c:w val="0.73019607843137257"/>
          <c:h val="0.51545556805399328"/>
        </c:manualLayout>
      </c:layout>
      <c:pie3DChart>
        <c:varyColors val="1"/>
        <c:ser>
          <c:idx val="0"/>
          <c:order val="0"/>
          <c:tx>
            <c:v>Series1</c:v>
          </c:tx>
          <c:dPt>
            <c:idx val="0"/>
            <c:bubble3D val="0"/>
            <c:spPr>
              <a:solidFill>
                <a:srgbClr val="441C41"/>
              </a:solidFill>
              <a:ln>
                <a:solidFill>
                  <a:srgbClr val="E4BEE1"/>
                </a:solidFill>
              </a:ln>
              <a:effectLst>
                <a:outerShdw blurRad="88900" sx="102000" sy="102000" algn="ctr" rotWithShape="0">
                  <a:prstClr val="black">
                    <a:alpha val="10000"/>
                  </a:prstClr>
                </a:outerShdw>
              </a:effectLst>
              <a:scene3d>
                <a:camera prst="orthographicFront"/>
                <a:lightRig rig="threePt" dir="t"/>
              </a:scene3d>
              <a:sp3d>
                <a:bevelT w="127000" h="127000"/>
                <a:bevelB w="127000" h="127000"/>
                <a:contourClr>
                  <a:srgbClr val="E4BEE1"/>
                </a:contourClr>
              </a:sp3d>
            </c:spPr>
            <c:extLst>
              <c:ext xmlns:c16="http://schemas.microsoft.com/office/drawing/2014/chart" uri="{C3380CC4-5D6E-409C-BE32-E72D297353CC}">
                <c16:uniqueId val="{00000001-BAA4-44D6-AE1F-E83DCC99CA6D}"/>
              </c:ext>
            </c:extLst>
          </c:dPt>
          <c:dPt>
            <c:idx val="1"/>
            <c:bubble3D val="0"/>
            <c:spPr>
              <a:solidFill>
                <a:srgbClr val="E4BEE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AA4-44D6-AE1F-E83DCC99CA6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41C4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BAA4-44D6-AE1F-E83DCC99CA6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E4BEE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BAA4-44D6-AE1F-E83DCC99CA6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2"/>
              <c:pt idx="0">
                <c:v>0</c:v>
              </c:pt>
              <c:pt idx="1">
                <c:v>0</c:v>
              </c:pt>
            </c:numLit>
          </c:cat>
          <c:val>
            <c:numLit>
              <c:formatCode>General</c:formatCode>
              <c:ptCount val="2"/>
              <c:pt idx="0">
                <c:v>152</c:v>
              </c:pt>
              <c:pt idx="1">
                <c:v>51</c:v>
              </c:pt>
            </c:numLit>
          </c:val>
          <c:extLst>
            <c:ext xmlns:c16="http://schemas.microsoft.com/office/drawing/2014/chart" uri="{C3380CC4-5D6E-409C-BE32-E72D297353CC}">
              <c16:uniqueId val="{00000004-BAA4-44D6-AE1F-E83DCC99CA6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[jewellery merchandising project.xlsx]Graphs and Charts!PivotTable22</c:name>
    <c:fmtId val="15"/>
  </c:pivotSource>
  <c:chart>
    <c:autoTitleDeleted val="1"/>
    <c:pivotFmts>
      <c:pivotFmt>
        <c:idx val="0"/>
      </c:pivotFmt>
      <c:pivotFmt>
        <c:idx val="1"/>
      </c:pivotFmt>
      <c:pivotFmt>
        <c:idx val="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5"/>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5"/>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pivotFmt>
      <c:pivotFmt>
        <c:idx val="6"/>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'Graphs and Charts'!$C$4</c:f>
              <c:strCache>
                <c:ptCount val="1"/>
                <c:pt idx="0">
                  <c:v>Sum of Total Purchases (2024)</c:v>
                </c:pt>
              </c:strCache>
            </c:strRef>
          </c:tx>
          <c:dPt>
            <c:idx val="0"/>
            <c:bubble3D val="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3297-4A03-BA7E-9D845E98E227}"/>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297-4A03-BA7E-9D845E98E227}"/>
              </c:ext>
            </c:extLst>
          </c:dPt>
          <c:dPt>
            <c:idx val="2"/>
            <c:bubble3D val="0"/>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3297-4A03-BA7E-9D845E98E227}"/>
              </c:ext>
            </c:extLst>
          </c:dPt>
          <c:cat>
            <c:strRef>
              <c:f>'Graphs and Charts'!$B$5:$B$8</c:f>
              <c:strCache>
                <c:ptCount val="3"/>
                <c:pt idx="0">
                  <c:v>25-35</c:v>
                </c:pt>
                <c:pt idx="1">
                  <c:v>35-45</c:v>
                </c:pt>
                <c:pt idx="2">
                  <c:v>45-55</c:v>
                </c:pt>
              </c:strCache>
            </c:strRef>
          </c:cat>
          <c:val>
            <c:numRef>
              <c:f>'Graphs and Charts'!$C$5:$C$8</c:f>
              <c:numCache>
                <c:formatCode>General</c:formatCode>
                <c:ptCount val="3"/>
                <c:pt idx="0">
                  <c:v>117</c:v>
                </c:pt>
                <c:pt idx="1">
                  <c:v>77</c:v>
                </c:pt>
                <c:pt idx="2">
                  <c:v>9</c:v>
                </c:pt>
              </c:numCache>
            </c:numRef>
          </c:val>
          <c:extLst>
            <c:ext xmlns:c16="http://schemas.microsoft.com/office/drawing/2014/chart" uri="{C3380CC4-5D6E-409C-BE32-E72D297353CC}">
              <c16:uniqueId val="{00000000-3297-4A03-BA7E-9D845E98E227}"/>
            </c:ext>
          </c:extLst>
        </c:ser>
        <c:ser>
          <c:idx val="1"/>
          <c:order val="1"/>
          <c:tx>
            <c:strRef>
              <c:f>'Graphs and Charts'!$D$4</c:f>
              <c:strCache>
                <c:ptCount val="1"/>
                <c:pt idx="0">
                  <c:v>Average of Average Spend per Purchase</c:v>
                </c:pt>
              </c:strCache>
            </c:strRef>
          </c:tx>
          <c:dPt>
            <c:idx val="0"/>
            <c:bubble3D val="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3297-4A03-BA7E-9D845E98E227}"/>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297-4A03-BA7E-9D845E98E227}"/>
              </c:ext>
            </c:extLst>
          </c:dPt>
          <c:dPt>
            <c:idx val="2"/>
            <c:bubble3D val="0"/>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3297-4A03-BA7E-9D845E98E227}"/>
              </c:ext>
            </c:extLst>
          </c:dPt>
          <c:cat>
            <c:strRef>
              <c:f>'Graphs and Charts'!$B$5:$B$8</c:f>
              <c:strCache>
                <c:ptCount val="3"/>
                <c:pt idx="0">
                  <c:v>25-35</c:v>
                </c:pt>
                <c:pt idx="1">
                  <c:v>35-45</c:v>
                </c:pt>
                <c:pt idx="2">
                  <c:v>45-55</c:v>
                </c:pt>
              </c:strCache>
            </c:strRef>
          </c:cat>
          <c:val>
            <c:numRef>
              <c:f>'Graphs and Charts'!$D$5:$D$8</c:f>
              <c:numCache>
                <c:formatCode>General</c:formatCode>
                <c:ptCount val="3"/>
                <c:pt idx="0">
                  <c:v>895</c:v>
                </c:pt>
                <c:pt idx="1">
                  <c:v>1783.75</c:v>
                </c:pt>
                <c:pt idx="2">
                  <c:v>2850</c:v>
                </c:pt>
              </c:numCache>
            </c:numRef>
          </c:val>
          <c:extLst>
            <c:ext xmlns:c16="http://schemas.microsoft.com/office/drawing/2014/chart" uri="{C3380CC4-5D6E-409C-BE32-E72D297353CC}">
              <c16:uniqueId val="{00000001-3297-4A03-BA7E-9D845E98E227}"/>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[jewellery merchandising project.xlsx]Graphs and Charts!PivotTable23</c:name>
    <c:fmtId val="4"/>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pivotFmt>
      <c:pivotFmt>
        <c:idx val="5"/>
        <c:spPr>
          <a:solidFill>
            <a:schemeClr val="accent5">
              <a:shade val="58000"/>
            </a:schemeClr>
          </a:solidFill>
          <a:ln w="19050">
            <a:solidFill>
              <a:schemeClr val="lt1"/>
            </a:solidFill>
          </a:ln>
          <a:effectLst/>
        </c:spPr>
      </c:pivotFmt>
      <c:pivotFmt>
        <c:idx val="6"/>
        <c:spPr>
          <a:solidFill>
            <a:schemeClr val="accent5">
              <a:shade val="86000"/>
            </a:schemeClr>
          </a:solidFill>
          <a:ln w="19050">
            <a:solidFill>
              <a:schemeClr val="lt1"/>
            </a:solidFill>
          </a:ln>
          <a:effectLst/>
        </c:spPr>
      </c:pivotFmt>
      <c:pivotFmt>
        <c:idx val="7"/>
        <c:spPr>
          <a:solidFill>
            <a:schemeClr val="accent5">
              <a:tint val="86000"/>
            </a:schemeClr>
          </a:solidFill>
          <a:ln w="19050">
            <a:solidFill>
              <a:schemeClr val="lt1"/>
            </a:solidFill>
          </a:ln>
          <a:effectLst/>
        </c:spPr>
      </c:pivotFmt>
      <c:pivotFmt>
        <c:idx val="8"/>
        <c:spPr>
          <a:solidFill>
            <a:schemeClr val="accent5">
              <a:tint val="58000"/>
            </a:schemeClr>
          </a:solidFill>
          <a:ln w="19050">
            <a:solidFill>
              <a:schemeClr val="lt1"/>
            </a:solidFill>
          </a:ln>
          <a:effectLst/>
        </c:spPr>
      </c:pivotFmt>
      <c:pivotFmt>
        <c:idx val="9"/>
        <c:spPr>
          <a:solidFill>
            <a:schemeClr val="accent5"/>
          </a:solidFill>
          <a:ln w="19050">
            <a:solidFill>
              <a:schemeClr val="lt1"/>
            </a:solidFill>
          </a:ln>
          <a:effectLst/>
        </c:spPr>
        <c:marker>
          <c:symbol val="none"/>
        </c:marker>
      </c:pivotFmt>
      <c:pivotFmt>
        <c:idx val="10"/>
        <c:spPr>
          <a:solidFill>
            <a:schemeClr val="accent5">
              <a:shade val="58000"/>
            </a:schemeClr>
          </a:solidFill>
          <a:ln w="19050">
            <a:solidFill>
              <a:schemeClr val="lt1"/>
            </a:solidFill>
          </a:ln>
          <a:effectLst/>
        </c:spPr>
      </c:pivotFmt>
      <c:pivotFmt>
        <c:idx val="11"/>
        <c:spPr>
          <a:solidFill>
            <a:schemeClr val="accent5">
              <a:shade val="86000"/>
            </a:schemeClr>
          </a:solidFill>
          <a:ln w="19050">
            <a:solidFill>
              <a:schemeClr val="lt1"/>
            </a:solidFill>
          </a:ln>
          <a:effectLst/>
        </c:spPr>
      </c:pivotFmt>
      <c:pivotFmt>
        <c:idx val="12"/>
        <c:spPr>
          <a:solidFill>
            <a:schemeClr val="accent5">
              <a:tint val="86000"/>
            </a:schemeClr>
          </a:solidFill>
          <a:ln w="19050">
            <a:solidFill>
              <a:schemeClr val="lt1"/>
            </a:solidFill>
          </a:ln>
          <a:effectLst/>
        </c:spPr>
      </c:pivotFmt>
      <c:pivotFmt>
        <c:idx val="13"/>
        <c:spPr>
          <a:solidFill>
            <a:schemeClr val="accent5">
              <a:tint val="58000"/>
            </a:schemeClr>
          </a:solidFill>
          <a:ln w="19050">
            <a:solidFill>
              <a:schemeClr val="lt1"/>
            </a:solidFill>
          </a:ln>
          <a:effectLst/>
        </c:spPr>
      </c:pivotFmt>
    </c:pivotFmts>
    <c:plotArea>
      <c:layout/>
      <c:doughnutChart>
        <c:varyColors val="1"/>
        <c:ser>
          <c:idx val="0"/>
          <c:order val="0"/>
          <c:tx>
            <c:strRef>
              <c:f>'Graphs and Charts'!$C$21</c:f>
              <c:strCache>
                <c:ptCount val="1"/>
                <c:pt idx="0">
                  <c:v>Sum of Units Sold (2024)</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E87E-4E67-8101-D8F8EF50C71D}"/>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E87E-4E67-8101-D8F8EF50C71D}"/>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E87E-4E67-8101-D8F8EF50C71D}"/>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E87E-4E67-8101-D8F8EF50C71D}"/>
              </c:ext>
            </c:extLst>
          </c:dPt>
          <c:dLbls>
            <c:delete val="1"/>
          </c:dLbls>
          <c:cat>
            <c:strRef>
              <c:f>'Graphs and Charts'!$B$22:$B$26</c:f>
              <c:strCache>
                <c:ptCount val="4"/>
                <c:pt idx="0">
                  <c:v>Bracelet</c:v>
                </c:pt>
                <c:pt idx="1">
                  <c:v>Earrings</c:v>
                </c:pt>
                <c:pt idx="2">
                  <c:v>Necklace</c:v>
                </c:pt>
                <c:pt idx="3">
                  <c:v>Ring</c:v>
                </c:pt>
              </c:strCache>
            </c:strRef>
          </c:cat>
          <c:val>
            <c:numRef>
              <c:f>'Graphs and Charts'!$C$22:$C$26</c:f>
              <c:numCache>
                <c:formatCode>General</c:formatCode>
                <c:ptCount val="4"/>
                <c:pt idx="0">
                  <c:v>720</c:v>
                </c:pt>
                <c:pt idx="1">
                  <c:v>725</c:v>
                </c:pt>
                <c:pt idx="2">
                  <c:v>625</c:v>
                </c:pt>
                <c:pt idx="3">
                  <c:v>260</c:v>
                </c:pt>
              </c:numCache>
            </c:numRef>
          </c:val>
          <c:extLst>
            <c:ext xmlns:c16="http://schemas.microsoft.com/office/drawing/2014/chart" uri="{C3380CC4-5D6E-409C-BE32-E72D297353CC}">
              <c16:uniqueId val="{00000002-E2EA-4E9C-883B-E9F98A9EB0E3}"/>
            </c:ext>
          </c:extLst>
        </c:ser>
        <c:ser>
          <c:idx val="1"/>
          <c:order val="1"/>
          <c:tx>
            <c:strRef>
              <c:f>'Graphs and Charts'!$D$21</c:f>
              <c:strCache>
                <c:ptCount val="1"/>
                <c:pt idx="0">
                  <c:v>Sum of Units in Stock</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9-E87E-4E67-8101-D8F8EF50C71D}"/>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B-E87E-4E67-8101-D8F8EF50C71D}"/>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D-E87E-4E67-8101-D8F8EF50C71D}"/>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F-E87E-4E67-8101-D8F8EF50C71D}"/>
              </c:ext>
            </c:extLst>
          </c:dPt>
          <c:dLbls>
            <c:delete val="1"/>
          </c:dLbls>
          <c:cat>
            <c:strRef>
              <c:f>'Graphs and Charts'!$B$22:$B$26</c:f>
              <c:strCache>
                <c:ptCount val="4"/>
                <c:pt idx="0">
                  <c:v>Bracelet</c:v>
                </c:pt>
                <c:pt idx="1">
                  <c:v>Earrings</c:v>
                </c:pt>
                <c:pt idx="2">
                  <c:v>Necklace</c:v>
                </c:pt>
                <c:pt idx="3">
                  <c:v>Ring</c:v>
                </c:pt>
              </c:strCache>
            </c:strRef>
          </c:cat>
          <c:val>
            <c:numRef>
              <c:f>'Graphs and Charts'!$D$22:$D$26</c:f>
              <c:numCache>
                <c:formatCode>General</c:formatCode>
                <c:ptCount val="4"/>
                <c:pt idx="0">
                  <c:v>220</c:v>
                </c:pt>
                <c:pt idx="1">
                  <c:v>260</c:v>
                </c:pt>
                <c:pt idx="2">
                  <c:v>187</c:v>
                </c:pt>
                <c:pt idx="3">
                  <c:v>107</c:v>
                </c:pt>
              </c:numCache>
            </c:numRef>
          </c:val>
          <c:extLst>
            <c:ext xmlns:c16="http://schemas.microsoft.com/office/drawing/2014/chart" uri="{C3380CC4-5D6E-409C-BE32-E72D297353CC}">
              <c16:uniqueId val="{00000003-E2EA-4E9C-883B-E9F98A9EB0E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6.4891054638101048E-2"/>
          <c:y val="2.2881045253910676E-2"/>
          <c:w val="0.8693352923458767"/>
          <c:h val="0.90423500682034108"/>
        </c:manualLayout>
      </c:layout>
      <c:barChart>
        <c:barDir val="col"/>
        <c:grouping val="clustered"/>
        <c:varyColors val="0"/>
        <c:ser>
          <c:idx val="1"/>
          <c:order val="1"/>
          <c:tx>
            <c:strRef>
              <c:f>Sheet2!$H$2</c:f>
              <c:strCache>
                <c:ptCount val="1"/>
                <c:pt idx="0">
                  <c:v>Units in Stock</c:v>
                </c:pt>
              </c:strCache>
            </c:strRef>
          </c:tx>
          <c:spPr>
            <a:solidFill>
              <a:srgbClr val="0D4375"/>
            </a:solidFill>
            <a:ln>
              <a:noFill/>
            </a:ln>
            <a:effectLst/>
          </c:spPr>
          <c:invertIfNegative val="0"/>
          <c:dPt>
            <c:idx val="10"/>
            <c:invertIfNegative val="0"/>
            <c:bubble3D val="0"/>
            <c:spPr>
              <a:solidFill>
                <a:srgbClr val="0D4375"/>
              </a:solidFill>
              <a:ln w="50800">
                <a:noFill/>
              </a:ln>
              <a:effectLst/>
              <a:scene3d>
                <a:camera prst="orthographicFront"/>
                <a:lightRig rig="threePt" dir="t"/>
              </a:scene3d>
              <a:sp3d prstMaterial="dkEdge"/>
            </c:spPr>
            <c:extLst>
              <c:ext xmlns:c16="http://schemas.microsoft.com/office/drawing/2014/chart" uri="{C3380CC4-5D6E-409C-BE32-E72D297353CC}">
                <c16:uniqueId val="{0000000B-6976-45B3-8F6C-719431B6807A}"/>
              </c:ext>
            </c:extLst>
          </c:dPt>
          <c:cat>
            <c:multiLvlStrRef>
              <c:f>Sheet2!$A$3:$F$22</c:f>
              <c:multiLvlStrCache>
                <c:ptCount val="20"/>
                <c:lvl>
                  <c:pt idx="0">
                    <c:v>Luxury Buyer</c:v>
                  </c:pt>
                  <c:pt idx="1">
                    <c:v>Budget Buyer</c:v>
                  </c:pt>
                  <c:pt idx="2">
                    <c:v>Luxury Buyer</c:v>
                  </c:pt>
                  <c:pt idx="3">
                    <c:v>Budget Buyer</c:v>
                  </c:pt>
                  <c:pt idx="4">
                    <c:v>Luxury Buyer</c:v>
                  </c:pt>
                  <c:pt idx="5">
                    <c:v>Budget Buyer</c:v>
                  </c:pt>
                  <c:pt idx="6">
                    <c:v>Luxury Buyer</c:v>
                  </c:pt>
                  <c:pt idx="7">
                    <c:v>Luxury Buyer</c:v>
                  </c:pt>
                  <c:pt idx="8">
                    <c:v>Budget Buyer</c:v>
                  </c:pt>
                  <c:pt idx="9">
                    <c:v>Luxury Buyer</c:v>
                  </c:pt>
                  <c:pt idx="10">
                    <c:v>Budget Buyer</c:v>
                  </c:pt>
                  <c:pt idx="11">
                    <c:v>Luxury Buyer</c:v>
                  </c:pt>
                  <c:pt idx="12">
                    <c:v>Luxury Buyer</c:v>
                  </c:pt>
                  <c:pt idx="13">
                    <c:v>Budget Buyer</c:v>
                  </c:pt>
                  <c:pt idx="14">
                    <c:v>Luxury Buyer</c:v>
                  </c:pt>
                  <c:pt idx="15">
                    <c:v>Luxury Buyer</c:v>
                  </c:pt>
                  <c:pt idx="16">
                    <c:v>Budget Buyer</c:v>
                  </c:pt>
                  <c:pt idx="17">
                    <c:v>Budget Buyer</c:v>
                  </c:pt>
                  <c:pt idx="18">
                    <c:v>Luxury Buyer</c:v>
                  </c:pt>
                  <c:pt idx="19">
                    <c:v>Budget Buyer</c:v>
                  </c:pt>
                </c:lvl>
                <c:lvl>
                  <c:pt idx="0">
                    <c:v> AED 5,000 </c:v>
                  </c:pt>
                  <c:pt idx="1">
                    <c:v> AED 150 </c:v>
                  </c:pt>
                  <c:pt idx="2">
                    <c:v> AED 1,000 </c:v>
                  </c:pt>
                  <c:pt idx="3">
                    <c:v> AED 80 </c:v>
                  </c:pt>
                  <c:pt idx="4">
                    <c:v> AED 3,000 </c:v>
                  </c:pt>
                  <c:pt idx="5">
                    <c:v> AED 200 </c:v>
                  </c:pt>
                  <c:pt idx="6">
                    <c:v> AED 2,000 </c:v>
                  </c:pt>
                  <c:pt idx="7">
                    <c:v> AED 800 </c:v>
                  </c:pt>
                  <c:pt idx="8">
                    <c:v> AED 150 </c:v>
                  </c:pt>
                  <c:pt idx="9">
                    <c:v> AED 1,200 </c:v>
                  </c:pt>
                  <c:pt idx="10">
                    <c:v> AED 90 </c:v>
                  </c:pt>
                  <c:pt idx="11">
                    <c:v> AED 950 </c:v>
                  </c:pt>
                  <c:pt idx="12">
                    <c:v> AED 4,000 </c:v>
                  </c:pt>
                  <c:pt idx="13">
                    <c:v> AED 120 </c:v>
                  </c:pt>
                  <c:pt idx="14">
                    <c:v> AED 1,500 </c:v>
                  </c:pt>
                  <c:pt idx="15">
                    <c:v> AED 900 </c:v>
                  </c:pt>
                  <c:pt idx="16">
                    <c:v> AED 300 </c:v>
                  </c:pt>
                  <c:pt idx="17">
                    <c:v> AED 800 </c:v>
                  </c:pt>
                  <c:pt idx="18">
                    <c:v> AED 2,500 </c:v>
                  </c:pt>
                  <c:pt idx="19">
                    <c:v> AED 200 </c:v>
                  </c:pt>
                </c:lvl>
                <c:lvl>
                  <c:pt idx="0">
                    <c:v>Female</c:v>
                  </c:pt>
                  <c:pt idx="1">
                    <c:v>Female</c:v>
                  </c:pt>
                  <c:pt idx="2">
                    <c:v>Male</c:v>
                  </c:pt>
                  <c:pt idx="3">
                    <c:v>Female</c:v>
                  </c:pt>
                  <c:pt idx="4">
                    <c:v>Male</c:v>
                  </c:pt>
                  <c:pt idx="5">
                    <c:v>Female</c:v>
                  </c:pt>
                  <c:pt idx="6">
                    <c:v>Female</c:v>
                  </c:pt>
                  <c:pt idx="7">
                    <c:v>Male</c:v>
                  </c:pt>
                  <c:pt idx="8">
                    <c:v>Female</c:v>
                  </c:pt>
                  <c:pt idx="9">
                    <c:v>Female</c:v>
                  </c:pt>
                  <c:pt idx="10">
                    <c:v>Female</c:v>
                  </c:pt>
                  <c:pt idx="11">
                    <c:v>Female</c:v>
                  </c:pt>
                  <c:pt idx="12">
                    <c:v>Male</c:v>
                  </c:pt>
                  <c:pt idx="13">
                    <c:v>Female</c:v>
                  </c:pt>
                  <c:pt idx="14">
                    <c:v>Female</c:v>
                  </c:pt>
                  <c:pt idx="15">
                    <c:v>Male</c:v>
                  </c:pt>
                  <c:pt idx="16">
                    <c:v>Female</c:v>
                  </c:pt>
                  <c:pt idx="17">
                    <c:v>Female</c:v>
                  </c:pt>
                  <c:pt idx="18">
                    <c:v>Female</c:v>
                  </c:pt>
                  <c:pt idx="19">
                    <c:v>Male</c:v>
                  </c:pt>
                </c:lvl>
                <c:lvl>
                  <c:pt idx="0">
                    <c:v>Ring</c:v>
                  </c:pt>
                  <c:pt idx="1">
                    <c:v>Necklace</c:v>
                  </c:pt>
                  <c:pt idx="2">
                    <c:v>Ring</c:v>
                  </c:pt>
                  <c:pt idx="3">
                    <c:v>Earrings</c:v>
                  </c:pt>
                  <c:pt idx="4">
                    <c:v>Bracelet</c:v>
                  </c:pt>
                  <c:pt idx="5">
                    <c:v>Necklace</c:v>
                  </c:pt>
                  <c:pt idx="6">
                    <c:v>Earrings</c:v>
                  </c:pt>
                  <c:pt idx="7">
                    <c:v>Necklace</c:v>
                  </c:pt>
                  <c:pt idx="8">
                    <c:v>Bracelet</c:v>
                  </c:pt>
                  <c:pt idx="9">
                    <c:v>Ring</c:v>
                  </c:pt>
                  <c:pt idx="10">
                    <c:v>Earrings</c:v>
                  </c:pt>
                  <c:pt idx="11">
                    <c:v>Bracelet</c:v>
                  </c:pt>
                  <c:pt idx="12">
                    <c:v>Necklace</c:v>
                  </c:pt>
                  <c:pt idx="13">
                    <c:v>Bracelet</c:v>
                  </c:pt>
                  <c:pt idx="14">
                    <c:v>Earrings</c:v>
                  </c:pt>
                  <c:pt idx="15">
                    <c:v>Ring</c:v>
                  </c:pt>
                  <c:pt idx="16">
                    <c:v>Necklace</c:v>
                  </c:pt>
                  <c:pt idx="17">
                    <c:v>Earrings</c:v>
                  </c:pt>
                  <c:pt idx="18">
                    <c:v>Ring</c:v>
                  </c:pt>
                  <c:pt idx="19">
                    <c:v>Bracelet</c:v>
                  </c:pt>
                </c:lvl>
                <c:lvl>
                  <c:pt idx="0">
                    <c:v>Diamond Engagement Ring</c:v>
                  </c:pt>
                  <c:pt idx="1">
                    <c:v>Silver Necklace</c:v>
                  </c:pt>
                  <c:pt idx="2">
                    <c:v>Gold Wedding Band</c:v>
                  </c:pt>
                  <c:pt idx="3">
                    <c:v>Silver Earrings</c:v>
                  </c:pt>
                  <c:pt idx="4">
                    <c:v>Platinum Bracelet</c:v>
                  </c:pt>
                  <c:pt idx="5">
                    <c:v>Gemstone Pendant</c:v>
                  </c:pt>
                  <c:pt idx="6">
                    <c:v>Diamond Stud Earrings</c:v>
                  </c:pt>
                  <c:pt idx="7">
                    <c:v>Gold Pendant</c:v>
                  </c:pt>
                  <c:pt idx="8">
                    <c:v>Silver Charm Bracelet</c:v>
                  </c:pt>
                  <c:pt idx="9">
                    <c:v>Sapphire Ring</c:v>
                  </c:pt>
                  <c:pt idx="10">
                    <c:v>Sterling Silver Hoop Earrings</c:v>
                  </c:pt>
                  <c:pt idx="11">
                    <c:v>Rose Gold Bracelet</c:v>
                  </c:pt>
                  <c:pt idx="12">
                    <c:v>Platinum Chain Necklace</c:v>
                  </c:pt>
                  <c:pt idx="13">
                    <c:v>Silver Bangle</c:v>
                  </c:pt>
                  <c:pt idx="14">
                    <c:v>Ruby Earrings</c:v>
                  </c:pt>
                  <c:pt idx="15">
                    <c:v>Classic Gold Ring</c:v>
                  </c:pt>
                  <c:pt idx="16">
                    <c:v>Amethyst Necklace</c:v>
                  </c:pt>
                  <c:pt idx="17">
                    <c:v>Opal Earrings</c:v>
                  </c:pt>
                  <c:pt idx="18">
                    <c:v>Emerald Ring</c:v>
                  </c:pt>
                  <c:pt idx="19">
                    <c:v>Leather Bracelet</c:v>
                  </c:pt>
                </c:lvl>
                <c:lvl>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pt idx="19">
                    <c:v>120</c:v>
                  </c:pt>
                </c:lvl>
              </c:multiLvlStrCache>
            </c:multiLvlStrRef>
          </c:cat>
          <c:val>
            <c:numRef>
              <c:f>Sheet2!$H$3:$H$22</c:f>
              <c:numCache>
                <c:formatCode>General</c:formatCode>
                <c:ptCount val="20"/>
                <c:pt idx="0">
                  <c:v>20</c:v>
                </c:pt>
                <c:pt idx="1">
                  <c:v>50</c:v>
                </c:pt>
                <c:pt idx="2">
                  <c:v>30</c:v>
                </c:pt>
                <c:pt idx="3">
                  <c:v>80</c:v>
                </c:pt>
                <c:pt idx="4">
                  <c:v>10</c:v>
                </c:pt>
                <c:pt idx="5">
                  <c:v>60</c:v>
                </c:pt>
                <c:pt idx="6">
                  <c:v>25</c:v>
                </c:pt>
                <c:pt idx="7">
                  <c:v>15</c:v>
                </c:pt>
                <c:pt idx="8">
                  <c:v>70</c:v>
                </c:pt>
                <c:pt idx="9">
                  <c:v>15</c:v>
                </c:pt>
                <c:pt idx="10">
                  <c:v>80</c:v>
                </c:pt>
                <c:pt idx="11">
                  <c:v>20</c:v>
                </c:pt>
                <c:pt idx="12">
                  <c:v>12</c:v>
                </c:pt>
                <c:pt idx="13">
                  <c:v>65</c:v>
                </c:pt>
                <c:pt idx="14">
                  <c:v>15</c:v>
                </c:pt>
                <c:pt idx="15">
                  <c:v>30</c:v>
                </c:pt>
                <c:pt idx="16">
                  <c:v>50</c:v>
                </c:pt>
                <c:pt idx="17">
                  <c:v>60</c:v>
                </c:pt>
                <c:pt idx="18">
                  <c:v>12</c:v>
                </c:pt>
                <c:pt idx="19">
                  <c:v>55</c:v>
                </c:pt>
              </c:numCache>
            </c:numRef>
          </c:val>
          <c:extLst>
            <c:ext xmlns:c16="http://schemas.microsoft.com/office/drawing/2014/chart" uri="{C3380CC4-5D6E-409C-BE32-E72D297353CC}">
              <c16:uniqueId val="{00000000-6976-45B3-8F6C-719431B6807A}"/>
            </c:ext>
          </c:extLst>
        </c:ser>
        <c:dLbls>
          <c:showLegendKey val="0"/>
          <c:showVal val="0"/>
          <c:showCatName val="0"/>
          <c:showSerName val="0"/>
          <c:showPercent val="0"/>
          <c:showBubbleSize val="0"/>
        </c:dLbls>
        <c:gapWidth val="79"/>
        <c:axId val="91408256"/>
        <c:axId val="91406720"/>
      </c:barChart>
      <c:lineChart>
        <c:grouping val="standard"/>
        <c:varyColors val="0"/>
        <c:ser>
          <c:idx val="0"/>
          <c:order val="0"/>
          <c:tx>
            <c:strRef>
              <c:f>Sheet2!$G$2</c:f>
              <c:strCache>
                <c:ptCount val="1"/>
                <c:pt idx="0">
                  <c:v>Units Sold (2024)</c:v>
                </c:pt>
              </c:strCache>
            </c:strRef>
          </c:tx>
          <c:spPr>
            <a:ln w="22225" cap="rnd">
              <a:solidFill>
                <a:schemeClr val="accent5">
                  <a:shade val="53000"/>
                </a:schemeClr>
              </a:solidFill>
              <a:round/>
            </a:ln>
            <a:effectLst/>
          </c:spPr>
          <c:marker>
            <c:symbol val="circle"/>
            <c:size val="6"/>
            <c:spPr>
              <a:solidFill>
                <a:schemeClr val="lt1"/>
              </a:solidFill>
              <a:ln w="15875">
                <a:solidFill>
                  <a:schemeClr val="accent5">
                    <a:shade val="53000"/>
                  </a:schemeClr>
                </a:solidFill>
                <a:round/>
              </a:ln>
              <a:effectLst/>
            </c:spPr>
          </c:marker>
          <c:cat>
            <c:multiLvlStrRef>
              <c:f>Sheet2!$A$3:$F$22</c:f>
              <c:multiLvlStrCache>
                <c:ptCount val="20"/>
                <c:lvl>
                  <c:pt idx="0">
                    <c:v>Luxury Buyer</c:v>
                  </c:pt>
                  <c:pt idx="1">
                    <c:v>Budget Buyer</c:v>
                  </c:pt>
                  <c:pt idx="2">
                    <c:v>Luxury Buyer</c:v>
                  </c:pt>
                  <c:pt idx="3">
                    <c:v>Budget Buyer</c:v>
                  </c:pt>
                  <c:pt idx="4">
                    <c:v>Luxury Buyer</c:v>
                  </c:pt>
                  <c:pt idx="5">
                    <c:v>Budget Buyer</c:v>
                  </c:pt>
                  <c:pt idx="6">
                    <c:v>Luxury Buyer</c:v>
                  </c:pt>
                  <c:pt idx="7">
                    <c:v>Luxury Buyer</c:v>
                  </c:pt>
                  <c:pt idx="8">
                    <c:v>Budget Buyer</c:v>
                  </c:pt>
                  <c:pt idx="9">
                    <c:v>Luxury Buyer</c:v>
                  </c:pt>
                  <c:pt idx="10">
                    <c:v>Budget Buyer</c:v>
                  </c:pt>
                  <c:pt idx="11">
                    <c:v>Luxury Buyer</c:v>
                  </c:pt>
                  <c:pt idx="12">
                    <c:v>Luxury Buyer</c:v>
                  </c:pt>
                  <c:pt idx="13">
                    <c:v>Budget Buyer</c:v>
                  </c:pt>
                  <c:pt idx="14">
                    <c:v>Luxury Buyer</c:v>
                  </c:pt>
                  <c:pt idx="15">
                    <c:v>Luxury Buyer</c:v>
                  </c:pt>
                  <c:pt idx="16">
                    <c:v>Budget Buyer</c:v>
                  </c:pt>
                  <c:pt idx="17">
                    <c:v>Budget Buyer</c:v>
                  </c:pt>
                  <c:pt idx="18">
                    <c:v>Luxury Buyer</c:v>
                  </c:pt>
                  <c:pt idx="19">
                    <c:v>Budget Buyer</c:v>
                  </c:pt>
                </c:lvl>
                <c:lvl>
                  <c:pt idx="0">
                    <c:v> AED 5,000 </c:v>
                  </c:pt>
                  <c:pt idx="1">
                    <c:v> AED 150 </c:v>
                  </c:pt>
                  <c:pt idx="2">
                    <c:v> AED 1,000 </c:v>
                  </c:pt>
                  <c:pt idx="3">
                    <c:v> AED 80 </c:v>
                  </c:pt>
                  <c:pt idx="4">
                    <c:v> AED 3,000 </c:v>
                  </c:pt>
                  <c:pt idx="5">
                    <c:v> AED 200 </c:v>
                  </c:pt>
                  <c:pt idx="6">
                    <c:v> AED 2,000 </c:v>
                  </c:pt>
                  <c:pt idx="7">
                    <c:v> AED 800 </c:v>
                  </c:pt>
                  <c:pt idx="8">
                    <c:v> AED 150 </c:v>
                  </c:pt>
                  <c:pt idx="9">
                    <c:v> AED 1,200 </c:v>
                  </c:pt>
                  <c:pt idx="10">
                    <c:v> AED 90 </c:v>
                  </c:pt>
                  <c:pt idx="11">
                    <c:v> AED 950 </c:v>
                  </c:pt>
                  <c:pt idx="12">
                    <c:v> AED 4,000 </c:v>
                  </c:pt>
                  <c:pt idx="13">
                    <c:v> AED 120 </c:v>
                  </c:pt>
                  <c:pt idx="14">
                    <c:v> AED 1,500 </c:v>
                  </c:pt>
                  <c:pt idx="15">
                    <c:v> AED 900 </c:v>
                  </c:pt>
                  <c:pt idx="16">
                    <c:v> AED 300 </c:v>
                  </c:pt>
                  <c:pt idx="17">
                    <c:v> AED 800 </c:v>
                  </c:pt>
                  <c:pt idx="18">
                    <c:v> AED 2,500 </c:v>
                  </c:pt>
                  <c:pt idx="19">
                    <c:v> AED 200 </c:v>
                  </c:pt>
                </c:lvl>
                <c:lvl>
                  <c:pt idx="0">
                    <c:v>Female</c:v>
                  </c:pt>
                  <c:pt idx="1">
                    <c:v>Female</c:v>
                  </c:pt>
                  <c:pt idx="2">
                    <c:v>Male</c:v>
                  </c:pt>
                  <c:pt idx="3">
                    <c:v>Female</c:v>
                  </c:pt>
                  <c:pt idx="4">
                    <c:v>Male</c:v>
                  </c:pt>
                  <c:pt idx="5">
                    <c:v>Female</c:v>
                  </c:pt>
                  <c:pt idx="6">
                    <c:v>Female</c:v>
                  </c:pt>
                  <c:pt idx="7">
                    <c:v>Male</c:v>
                  </c:pt>
                  <c:pt idx="8">
                    <c:v>Female</c:v>
                  </c:pt>
                  <c:pt idx="9">
                    <c:v>Female</c:v>
                  </c:pt>
                  <c:pt idx="10">
                    <c:v>Female</c:v>
                  </c:pt>
                  <c:pt idx="11">
                    <c:v>Female</c:v>
                  </c:pt>
                  <c:pt idx="12">
                    <c:v>Male</c:v>
                  </c:pt>
                  <c:pt idx="13">
                    <c:v>Female</c:v>
                  </c:pt>
                  <c:pt idx="14">
                    <c:v>Female</c:v>
                  </c:pt>
                  <c:pt idx="15">
                    <c:v>Male</c:v>
                  </c:pt>
                  <c:pt idx="16">
                    <c:v>Female</c:v>
                  </c:pt>
                  <c:pt idx="17">
                    <c:v>Female</c:v>
                  </c:pt>
                  <c:pt idx="18">
                    <c:v>Female</c:v>
                  </c:pt>
                  <c:pt idx="19">
                    <c:v>Male</c:v>
                  </c:pt>
                </c:lvl>
                <c:lvl>
                  <c:pt idx="0">
                    <c:v>Ring</c:v>
                  </c:pt>
                  <c:pt idx="1">
                    <c:v>Necklace</c:v>
                  </c:pt>
                  <c:pt idx="2">
                    <c:v>Ring</c:v>
                  </c:pt>
                  <c:pt idx="3">
                    <c:v>Earrings</c:v>
                  </c:pt>
                  <c:pt idx="4">
                    <c:v>Bracelet</c:v>
                  </c:pt>
                  <c:pt idx="5">
                    <c:v>Necklace</c:v>
                  </c:pt>
                  <c:pt idx="6">
                    <c:v>Earrings</c:v>
                  </c:pt>
                  <c:pt idx="7">
                    <c:v>Necklace</c:v>
                  </c:pt>
                  <c:pt idx="8">
                    <c:v>Bracelet</c:v>
                  </c:pt>
                  <c:pt idx="9">
                    <c:v>Ring</c:v>
                  </c:pt>
                  <c:pt idx="10">
                    <c:v>Earrings</c:v>
                  </c:pt>
                  <c:pt idx="11">
                    <c:v>Bracelet</c:v>
                  </c:pt>
                  <c:pt idx="12">
                    <c:v>Necklace</c:v>
                  </c:pt>
                  <c:pt idx="13">
                    <c:v>Bracelet</c:v>
                  </c:pt>
                  <c:pt idx="14">
                    <c:v>Earrings</c:v>
                  </c:pt>
                  <c:pt idx="15">
                    <c:v>Ring</c:v>
                  </c:pt>
                  <c:pt idx="16">
                    <c:v>Necklace</c:v>
                  </c:pt>
                  <c:pt idx="17">
                    <c:v>Earrings</c:v>
                  </c:pt>
                  <c:pt idx="18">
                    <c:v>Ring</c:v>
                  </c:pt>
                  <c:pt idx="19">
                    <c:v>Bracelet</c:v>
                  </c:pt>
                </c:lvl>
                <c:lvl>
                  <c:pt idx="0">
                    <c:v>Diamond Engagement Ring</c:v>
                  </c:pt>
                  <c:pt idx="1">
                    <c:v>Silver Necklace</c:v>
                  </c:pt>
                  <c:pt idx="2">
                    <c:v>Gold Wedding Band</c:v>
                  </c:pt>
                  <c:pt idx="3">
                    <c:v>Silver Earrings</c:v>
                  </c:pt>
                  <c:pt idx="4">
                    <c:v>Platinum Bracelet</c:v>
                  </c:pt>
                  <c:pt idx="5">
                    <c:v>Gemstone Pendant</c:v>
                  </c:pt>
                  <c:pt idx="6">
                    <c:v>Diamond Stud Earrings</c:v>
                  </c:pt>
                  <c:pt idx="7">
                    <c:v>Gold Pendant</c:v>
                  </c:pt>
                  <c:pt idx="8">
                    <c:v>Silver Charm Bracelet</c:v>
                  </c:pt>
                  <c:pt idx="9">
                    <c:v>Sapphire Ring</c:v>
                  </c:pt>
                  <c:pt idx="10">
                    <c:v>Sterling Silver Hoop Earrings</c:v>
                  </c:pt>
                  <c:pt idx="11">
                    <c:v>Rose Gold Bracelet</c:v>
                  </c:pt>
                  <c:pt idx="12">
                    <c:v>Platinum Chain Necklace</c:v>
                  </c:pt>
                  <c:pt idx="13">
                    <c:v>Silver Bangle</c:v>
                  </c:pt>
                  <c:pt idx="14">
                    <c:v>Ruby Earrings</c:v>
                  </c:pt>
                  <c:pt idx="15">
                    <c:v>Classic Gold Ring</c:v>
                  </c:pt>
                  <c:pt idx="16">
                    <c:v>Amethyst Necklace</c:v>
                  </c:pt>
                  <c:pt idx="17">
                    <c:v>Opal Earrings</c:v>
                  </c:pt>
                  <c:pt idx="18">
                    <c:v>Emerald Ring</c:v>
                  </c:pt>
                  <c:pt idx="19">
                    <c:v>Leather Bracelet</c:v>
                  </c:pt>
                </c:lvl>
                <c:lvl>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pt idx="19">
                    <c:v>120</c:v>
                  </c:pt>
                </c:lvl>
              </c:multiLvlStrCache>
            </c:multiLvlStrRef>
          </c:cat>
          <c:val>
            <c:numRef>
              <c:f>Sheet2!$G$3:$G$22</c:f>
              <c:numCache>
                <c:formatCode>General</c:formatCode>
                <c:ptCount val="20"/>
                <c:pt idx="0">
                  <c:v>50</c:v>
                </c:pt>
                <c:pt idx="1">
                  <c:v>200</c:v>
                </c:pt>
                <c:pt idx="2">
                  <c:v>70</c:v>
                </c:pt>
                <c:pt idx="3">
                  <c:v>250</c:v>
                </c:pt>
                <c:pt idx="4">
                  <c:v>30</c:v>
                </c:pt>
                <c:pt idx="5">
                  <c:v>180</c:v>
                </c:pt>
                <c:pt idx="6">
                  <c:v>60</c:v>
                </c:pt>
                <c:pt idx="7">
                  <c:v>40</c:v>
                </c:pt>
                <c:pt idx="8">
                  <c:v>220</c:v>
                </c:pt>
                <c:pt idx="9">
                  <c:v>40</c:v>
                </c:pt>
                <c:pt idx="10">
                  <c:v>230</c:v>
                </c:pt>
                <c:pt idx="11">
                  <c:v>50</c:v>
                </c:pt>
                <c:pt idx="12">
                  <c:v>25</c:v>
                </c:pt>
                <c:pt idx="13">
                  <c:v>210</c:v>
                </c:pt>
                <c:pt idx="14">
                  <c:v>35</c:v>
                </c:pt>
                <c:pt idx="15">
                  <c:v>60</c:v>
                </c:pt>
                <c:pt idx="16">
                  <c:v>180</c:v>
                </c:pt>
                <c:pt idx="17">
                  <c:v>150</c:v>
                </c:pt>
                <c:pt idx="18">
                  <c:v>40</c:v>
                </c:pt>
                <c:pt idx="19">
                  <c:v>210</c:v>
                </c:pt>
              </c:numCache>
            </c:numRef>
          </c:val>
          <c:smooth val="0"/>
          <c:extLst>
            <c:ext xmlns:c16="http://schemas.microsoft.com/office/drawing/2014/chart" uri="{C3380CC4-5D6E-409C-BE32-E72D297353CC}">
              <c16:uniqueId val="{00000001-6976-45B3-8F6C-719431B6807A}"/>
            </c:ext>
          </c:extLst>
        </c:ser>
        <c:ser>
          <c:idx val="2"/>
          <c:order val="2"/>
          <c:tx>
            <c:strRef>
              <c:f>Sheet2!$I$2</c:f>
              <c:strCache>
                <c:ptCount val="1"/>
                <c:pt idx="0">
                  <c:v>Reorder Point</c:v>
                </c:pt>
              </c:strCache>
            </c:strRef>
          </c:tx>
          <c:spPr>
            <a:ln w="22225" cap="rnd">
              <a:solidFill>
                <a:srgbClr val="FFFFFF"/>
              </a:solidFill>
              <a:round/>
            </a:ln>
            <a:effectLst/>
          </c:spPr>
          <c:marker>
            <c:symbol val="circle"/>
            <c:size val="6"/>
            <c:spPr>
              <a:solidFill>
                <a:schemeClr val="lt1"/>
              </a:solidFill>
              <a:ln w="15875">
                <a:solidFill>
                  <a:schemeClr val="accent5"/>
                </a:solidFill>
                <a:round/>
              </a:ln>
              <a:effectLst/>
            </c:spPr>
          </c:marker>
          <c:cat>
            <c:multiLvlStrRef>
              <c:f>Sheet2!$A$3:$F$22</c:f>
              <c:multiLvlStrCache>
                <c:ptCount val="20"/>
                <c:lvl>
                  <c:pt idx="0">
                    <c:v>Luxury Buyer</c:v>
                  </c:pt>
                  <c:pt idx="1">
                    <c:v>Budget Buyer</c:v>
                  </c:pt>
                  <c:pt idx="2">
                    <c:v>Luxury Buyer</c:v>
                  </c:pt>
                  <c:pt idx="3">
                    <c:v>Budget Buyer</c:v>
                  </c:pt>
                  <c:pt idx="4">
                    <c:v>Luxury Buyer</c:v>
                  </c:pt>
                  <c:pt idx="5">
                    <c:v>Budget Buyer</c:v>
                  </c:pt>
                  <c:pt idx="6">
                    <c:v>Luxury Buyer</c:v>
                  </c:pt>
                  <c:pt idx="7">
                    <c:v>Luxury Buyer</c:v>
                  </c:pt>
                  <c:pt idx="8">
                    <c:v>Budget Buyer</c:v>
                  </c:pt>
                  <c:pt idx="9">
                    <c:v>Luxury Buyer</c:v>
                  </c:pt>
                  <c:pt idx="10">
                    <c:v>Budget Buyer</c:v>
                  </c:pt>
                  <c:pt idx="11">
                    <c:v>Luxury Buyer</c:v>
                  </c:pt>
                  <c:pt idx="12">
                    <c:v>Luxury Buyer</c:v>
                  </c:pt>
                  <c:pt idx="13">
                    <c:v>Budget Buyer</c:v>
                  </c:pt>
                  <c:pt idx="14">
                    <c:v>Luxury Buyer</c:v>
                  </c:pt>
                  <c:pt idx="15">
                    <c:v>Luxury Buyer</c:v>
                  </c:pt>
                  <c:pt idx="16">
                    <c:v>Budget Buyer</c:v>
                  </c:pt>
                  <c:pt idx="17">
                    <c:v>Budget Buyer</c:v>
                  </c:pt>
                  <c:pt idx="18">
                    <c:v>Luxury Buyer</c:v>
                  </c:pt>
                  <c:pt idx="19">
                    <c:v>Budget Buyer</c:v>
                  </c:pt>
                </c:lvl>
                <c:lvl>
                  <c:pt idx="0">
                    <c:v> AED 5,000 </c:v>
                  </c:pt>
                  <c:pt idx="1">
                    <c:v> AED 150 </c:v>
                  </c:pt>
                  <c:pt idx="2">
                    <c:v> AED 1,000 </c:v>
                  </c:pt>
                  <c:pt idx="3">
                    <c:v> AED 80 </c:v>
                  </c:pt>
                  <c:pt idx="4">
                    <c:v> AED 3,000 </c:v>
                  </c:pt>
                  <c:pt idx="5">
                    <c:v> AED 200 </c:v>
                  </c:pt>
                  <c:pt idx="6">
                    <c:v> AED 2,000 </c:v>
                  </c:pt>
                  <c:pt idx="7">
                    <c:v> AED 800 </c:v>
                  </c:pt>
                  <c:pt idx="8">
                    <c:v> AED 150 </c:v>
                  </c:pt>
                  <c:pt idx="9">
                    <c:v> AED 1,200 </c:v>
                  </c:pt>
                  <c:pt idx="10">
                    <c:v> AED 90 </c:v>
                  </c:pt>
                  <c:pt idx="11">
                    <c:v> AED 950 </c:v>
                  </c:pt>
                  <c:pt idx="12">
                    <c:v> AED 4,000 </c:v>
                  </c:pt>
                  <c:pt idx="13">
                    <c:v> AED 120 </c:v>
                  </c:pt>
                  <c:pt idx="14">
                    <c:v> AED 1,500 </c:v>
                  </c:pt>
                  <c:pt idx="15">
                    <c:v> AED 900 </c:v>
                  </c:pt>
                  <c:pt idx="16">
                    <c:v> AED 300 </c:v>
                  </c:pt>
                  <c:pt idx="17">
                    <c:v> AED 800 </c:v>
                  </c:pt>
                  <c:pt idx="18">
                    <c:v> AED 2,500 </c:v>
                  </c:pt>
                  <c:pt idx="19">
                    <c:v> AED 200 </c:v>
                  </c:pt>
                </c:lvl>
                <c:lvl>
                  <c:pt idx="0">
                    <c:v>Female</c:v>
                  </c:pt>
                  <c:pt idx="1">
                    <c:v>Female</c:v>
                  </c:pt>
                  <c:pt idx="2">
                    <c:v>Male</c:v>
                  </c:pt>
                  <c:pt idx="3">
                    <c:v>Female</c:v>
                  </c:pt>
                  <c:pt idx="4">
                    <c:v>Male</c:v>
                  </c:pt>
                  <c:pt idx="5">
                    <c:v>Female</c:v>
                  </c:pt>
                  <c:pt idx="6">
                    <c:v>Female</c:v>
                  </c:pt>
                  <c:pt idx="7">
                    <c:v>Male</c:v>
                  </c:pt>
                  <c:pt idx="8">
                    <c:v>Female</c:v>
                  </c:pt>
                  <c:pt idx="9">
                    <c:v>Female</c:v>
                  </c:pt>
                  <c:pt idx="10">
                    <c:v>Female</c:v>
                  </c:pt>
                  <c:pt idx="11">
                    <c:v>Female</c:v>
                  </c:pt>
                  <c:pt idx="12">
                    <c:v>Male</c:v>
                  </c:pt>
                  <c:pt idx="13">
                    <c:v>Female</c:v>
                  </c:pt>
                  <c:pt idx="14">
                    <c:v>Female</c:v>
                  </c:pt>
                  <c:pt idx="15">
                    <c:v>Male</c:v>
                  </c:pt>
                  <c:pt idx="16">
                    <c:v>Female</c:v>
                  </c:pt>
                  <c:pt idx="17">
                    <c:v>Female</c:v>
                  </c:pt>
                  <c:pt idx="18">
                    <c:v>Female</c:v>
                  </c:pt>
                  <c:pt idx="19">
                    <c:v>Male</c:v>
                  </c:pt>
                </c:lvl>
                <c:lvl>
                  <c:pt idx="0">
                    <c:v>Ring</c:v>
                  </c:pt>
                  <c:pt idx="1">
                    <c:v>Necklace</c:v>
                  </c:pt>
                  <c:pt idx="2">
                    <c:v>Ring</c:v>
                  </c:pt>
                  <c:pt idx="3">
                    <c:v>Earrings</c:v>
                  </c:pt>
                  <c:pt idx="4">
                    <c:v>Bracelet</c:v>
                  </c:pt>
                  <c:pt idx="5">
                    <c:v>Necklace</c:v>
                  </c:pt>
                  <c:pt idx="6">
                    <c:v>Earrings</c:v>
                  </c:pt>
                  <c:pt idx="7">
                    <c:v>Necklace</c:v>
                  </c:pt>
                  <c:pt idx="8">
                    <c:v>Bracelet</c:v>
                  </c:pt>
                  <c:pt idx="9">
                    <c:v>Ring</c:v>
                  </c:pt>
                  <c:pt idx="10">
                    <c:v>Earrings</c:v>
                  </c:pt>
                  <c:pt idx="11">
                    <c:v>Bracelet</c:v>
                  </c:pt>
                  <c:pt idx="12">
                    <c:v>Necklace</c:v>
                  </c:pt>
                  <c:pt idx="13">
                    <c:v>Bracelet</c:v>
                  </c:pt>
                  <c:pt idx="14">
                    <c:v>Earrings</c:v>
                  </c:pt>
                  <c:pt idx="15">
                    <c:v>Ring</c:v>
                  </c:pt>
                  <c:pt idx="16">
                    <c:v>Necklace</c:v>
                  </c:pt>
                  <c:pt idx="17">
                    <c:v>Earrings</c:v>
                  </c:pt>
                  <c:pt idx="18">
                    <c:v>Ring</c:v>
                  </c:pt>
                  <c:pt idx="19">
                    <c:v>Bracelet</c:v>
                  </c:pt>
                </c:lvl>
                <c:lvl>
                  <c:pt idx="0">
                    <c:v>Diamond Engagement Ring</c:v>
                  </c:pt>
                  <c:pt idx="1">
                    <c:v>Silver Necklace</c:v>
                  </c:pt>
                  <c:pt idx="2">
                    <c:v>Gold Wedding Band</c:v>
                  </c:pt>
                  <c:pt idx="3">
                    <c:v>Silver Earrings</c:v>
                  </c:pt>
                  <c:pt idx="4">
                    <c:v>Platinum Bracelet</c:v>
                  </c:pt>
                  <c:pt idx="5">
                    <c:v>Gemstone Pendant</c:v>
                  </c:pt>
                  <c:pt idx="6">
                    <c:v>Diamond Stud Earrings</c:v>
                  </c:pt>
                  <c:pt idx="7">
                    <c:v>Gold Pendant</c:v>
                  </c:pt>
                  <c:pt idx="8">
                    <c:v>Silver Charm Bracelet</c:v>
                  </c:pt>
                  <c:pt idx="9">
                    <c:v>Sapphire Ring</c:v>
                  </c:pt>
                  <c:pt idx="10">
                    <c:v>Sterling Silver Hoop Earrings</c:v>
                  </c:pt>
                  <c:pt idx="11">
                    <c:v>Rose Gold Bracelet</c:v>
                  </c:pt>
                  <c:pt idx="12">
                    <c:v>Platinum Chain Necklace</c:v>
                  </c:pt>
                  <c:pt idx="13">
                    <c:v>Silver Bangle</c:v>
                  </c:pt>
                  <c:pt idx="14">
                    <c:v>Ruby Earrings</c:v>
                  </c:pt>
                  <c:pt idx="15">
                    <c:v>Classic Gold Ring</c:v>
                  </c:pt>
                  <c:pt idx="16">
                    <c:v>Amethyst Necklace</c:v>
                  </c:pt>
                  <c:pt idx="17">
                    <c:v>Opal Earrings</c:v>
                  </c:pt>
                  <c:pt idx="18">
                    <c:v>Emerald Ring</c:v>
                  </c:pt>
                  <c:pt idx="19">
                    <c:v>Leather Bracelet</c:v>
                  </c:pt>
                </c:lvl>
                <c:lvl>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pt idx="19">
                    <c:v>120</c:v>
                  </c:pt>
                </c:lvl>
              </c:multiLvlStrCache>
            </c:multiLvlStrRef>
          </c:cat>
          <c:val>
            <c:numRef>
              <c:f>Sheet2!$I$3:$I$22</c:f>
              <c:numCache>
                <c:formatCode>General</c:formatCode>
                <c:ptCount val="20"/>
                <c:pt idx="0">
                  <c:v>5</c:v>
                </c:pt>
                <c:pt idx="1">
                  <c:v>10</c:v>
                </c:pt>
                <c:pt idx="2">
                  <c:v>5</c:v>
                </c:pt>
                <c:pt idx="3">
                  <c:v>15</c:v>
                </c:pt>
                <c:pt idx="4">
                  <c:v>3</c:v>
                </c:pt>
                <c:pt idx="5">
                  <c:v>12</c:v>
                </c:pt>
                <c:pt idx="6">
                  <c:v>5</c:v>
                </c:pt>
                <c:pt idx="7">
                  <c:v>5</c:v>
                </c:pt>
                <c:pt idx="8">
                  <c:v>12</c:v>
                </c:pt>
                <c:pt idx="9">
                  <c:v>4</c:v>
                </c:pt>
                <c:pt idx="10">
                  <c:v>16</c:v>
                </c:pt>
                <c:pt idx="11">
                  <c:v>5</c:v>
                </c:pt>
                <c:pt idx="12">
                  <c:v>3</c:v>
                </c:pt>
                <c:pt idx="13">
                  <c:v>13</c:v>
                </c:pt>
                <c:pt idx="14">
                  <c:v>4</c:v>
                </c:pt>
                <c:pt idx="15">
                  <c:v>6</c:v>
                </c:pt>
                <c:pt idx="16">
                  <c:v>10</c:v>
                </c:pt>
                <c:pt idx="17">
                  <c:v>12</c:v>
                </c:pt>
                <c:pt idx="18">
                  <c:v>5</c:v>
                </c:pt>
                <c:pt idx="19">
                  <c:v>10</c:v>
                </c:pt>
              </c:numCache>
            </c:numRef>
          </c:val>
          <c:smooth val="0"/>
          <c:extLst>
            <c:ext xmlns:c16="http://schemas.microsoft.com/office/drawing/2014/chart" uri="{C3380CC4-5D6E-409C-BE32-E72D297353CC}">
              <c16:uniqueId val="{00000009-6976-45B3-8F6C-719431B6807A}"/>
            </c:ext>
          </c:extLst>
        </c:ser>
        <c:ser>
          <c:idx val="3"/>
          <c:order val="3"/>
          <c:tx>
            <c:strRef>
              <c:f>Sheet2!$J$2</c:f>
              <c:strCache>
                <c:ptCount val="1"/>
                <c:pt idx="0">
                  <c:v>Inventory turnover Ratio</c:v>
                </c:pt>
              </c:strCache>
            </c:strRef>
          </c:tx>
          <c:spPr>
            <a:ln w="34925" cap="rnd">
              <a:solidFill>
                <a:schemeClr val="bg1">
                  <a:lumMod val="65000"/>
                </a:schemeClr>
              </a:solidFill>
              <a:round/>
            </a:ln>
            <a:effectLst/>
          </c:spPr>
          <c:marker>
            <c:symbol val="circle"/>
            <c:size val="6"/>
            <c:spPr>
              <a:solidFill>
                <a:schemeClr val="lt1"/>
              </a:solidFill>
              <a:ln w="15875">
                <a:solidFill>
                  <a:schemeClr val="accent5">
                    <a:tint val="77000"/>
                  </a:schemeClr>
                </a:solidFill>
                <a:round/>
              </a:ln>
              <a:effectLst/>
            </c:spPr>
          </c:marker>
          <c:cat>
            <c:multiLvlStrRef>
              <c:f>Sheet2!$A$3:$F$22</c:f>
              <c:multiLvlStrCache>
                <c:ptCount val="20"/>
                <c:lvl>
                  <c:pt idx="0">
                    <c:v>Luxury Buyer</c:v>
                  </c:pt>
                  <c:pt idx="1">
                    <c:v>Budget Buyer</c:v>
                  </c:pt>
                  <c:pt idx="2">
                    <c:v>Luxury Buyer</c:v>
                  </c:pt>
                  <c:pt idx="3">
                    <c:v>Budget Buyer</c:v>
                  </c:pt>
                  <c:pt idx="4">
                    <c:v>Luxury Buyer</c:v>
                  </c:pt>
                  <c:pt idx="5">
                    <c:v>Budget Buyer</c:v>
                  </c:pt>
                  <c:pt idx="6">
                    <c:v>Luxury Buyer</c:v>
                  </c:pt>
                  <c:pt idx="7">
                    <c:v>Luxury Buyer</c:v>
                  </c:pt>
                  <c:pt idx="8">
                    <c:v>Budget Buyer</c:v>
                  </c:pt>
                  <c:pt idx="9">
                    <c:v>Luxury Buyer</c:v>
                  </c:pt>
                  <c:pt idx="10">
                    <c:v>Budget Buyer</c:v>
                  </c:pt>
                  <c:pt idx="11">
                    <c:v>Luxury Buyer</c:v>
                  </c:pt>
                  <c:pt idx="12">
                    <c:v>Luxury Buyer</c:v>
                  </c:pt>
                  <c:pt idx="13">
                    <c:v>Budget Buyer</c:v>
                  </c:pt>
                  <c:pt idx="14">
                    <c:v>Luxury Buyer</c:v>
                  </c:pt>
                  <c:pt idx="15">
                    <c:v>Luxury Buyer</c:v>
                  </c:pt>
                  <c:pt idx="16">
                    <c:v>Budget Buyer</c:v>
                  </c:pt>
                  <c:pt idx="17">
                    <c:v>Budget Buyer</c:v>
                  </c:pt>
                  <c:pt idx="18">
                    <c:v>Luxury Buyer</c:v>
                  </c:pt>
                  <c:pt idx="19">
                    <c:v>Budget Buyer</c:v>
                  </c:pt>
                </c:lvl>
                <c:lvl>
                  <c:pt idx="0">
                    <c:v> AED 5,000 </c:v>
                  </c:pt>
                  <c:pt idx="1">
                    <c:v> AED 150 </c:v>
                  </c:pt>
                  <c:pt idx="2">
                    <c:v> AED 1,000 </c:v>
                  </c:pt>
                  <c:pt idx="3">
                    <c:v> AED 80 </c:v>
                  </c:pt>
                  <c:pt idx="4">
                    <c:v> AED 3,000 </c:v>
                  </c:pt>
                  <c:pt idx="5">
                    <c:v> AED 200 </c:v>
                  </c:pt>
                  <c:pt idx="6">
                    <c:v> AED 2,000 </c:v>
                  </c:pt>
                  <c:pt idx="7">
                    <c:v> AED 800 </c:v>
                  </c:pt>
                  <c:pt idx="8">
                    <c:v> AED 150 </c:v>
                  </c:pt>
                  <c:pt idx="9">
                    <c:v> AED 1,200 </c:v>
                  </c:pt>
                  <c:pt idx="10">
                    <c:v> AED 90 </c:v>
                  </c:pt>
                  <c:pt idx="11">
                    <c:v> AED 950 </c:v>
                  </c:pt>
                  <c:pt idx="12">
                    <c:v> AED 4,000 </c:v>
                  </c:pt>
                  <c:pt idx="13">
                    <c:v> AED 120 </c:v>
                  </c:pt>
                  <c:pt idx="14">
                    <c:v> AED 1,500 </c:v>
                  </c:pt>
                  <c:pt idx="15">
                    <c:v> AED 900 </c:v>
                  </c:pt>
                  <c:pt idx="16">
                    <c:v> AED 300 </c:v>
                  </c:pt>
                  <c:pt idx="17">
                    <c:v> AED 800 </c:v>
                  </c:pt>
                  <c:pt idx="18">
                    <c:v> AED 2,500 </c:v>
                  </c:pt>
                  <c:pt idx="19">
                    <c:v> AED 200 </c:v>
                  </c:pt>
                </c:lvl>
                <c:lvl>
                  <c:pt idx="0">
                    <c:v>Female</c:v>
                  </c:pt>
                  <c:pt idx="1">
                    <c:v>Female</c:v>
                  </c:pt>
                  <c:pt idx="2">
                    <c:v>Male</c:v>
                  </c:pt>
                  <c:pt idx="3">
                    <c:v>Female</c:v>
                  </c:pt>
                  <c:pt idx="4">
                    <c:v>Male</c:v>
                  </c:pt>
                  <c:pt idx="5">
                    <c:v>Female</c:v>
                  </c:pt>
                  <c:pt idx="6">
                    <c:v>Female</c:v>
                  </c:pt>
                  <c:pt idx="7">
                    <c:v>Male</c:v>
                  </c:pt>
                  <c:pt idx="8">
                    <c:v>Female</c:v>
                  </c:pt>
                  <c:pt idx="9">
                    <c:v>Female</c:v>
                  </c:pt>
                  <c:pt idx="10">
                    <c:v>Female</c:v>
                  </c:pt>
                  <c:pt idx="11">
                    <c:v>Female</c:v>
                  </c:pt>
                  <c:pt idx="12">
                    <c:v>Male</c:v>
                  </c:pt>
                  <c:pt idx="13">
                    <c:v>Female</c:v>
                  </c:pt>
                  <c:pt idx="14">
                    <c:v>Female</c:v>
                  </c:pt>
                  <c:pt idx="15">
                    <c:v>Male</c:v>
                  </c:pt>
                  <c:pt idx="16">
                    <c:v>Female</c:v>
                  </c:pt>
                  <c:pt idx="17">
                    <c:v>Female</c:v>
                  </c:pt>
                  <c:pt idx="18">
                    <c:v>Female</c:v>
                  </c:pt>
                  <c:pt idx="19">
                    <c:v>Male</c:v>
                  </c:pt>
                </c:lvl>
                <c:lvl>
                  <c:pt idx="0">
                    <c:v>Ring</c:v>
                  </c:pt>
                  <c:pt idx="1">
                    <c:v>Necklace</c:v>
                  </c:pt>
                  <c:pt idx="2">
                    <c:v>Ring</c:v>
                  </c:pt>
                  <c:pt idx="3">
                    <c:v>Earrings</c:v>
                  </c:pt>
                  <c:pt idx="4">
                    <c:v>Bracelet</c:v>
                  </c:pt>
                  <c:pt idx="5">
                    <c:v>Necklace</c:v>
                  </c:pt>
                  <c:pt idx="6">
                    <c:v>Earrings</c:v>
                  </c:pt>
                  <c:pt idx="7">
                    <c:v>Necklace</c:v>
                  </c:pt>
                  <c:pt idx="8">
                    <c:v>Bracelet</c:v>
                  </c:pt>
                  <c:pt idx="9">
                    <c:v>Ring</c:v>
                  </c:pt>
                  <c:pt idx="10">
                    <c:v>Earrings</c:v>
                  </c:pt>
                  <c:pt idx="11">
                    <c:v>Bracelet</c:v>
                  </c:pt>
                  <c:pt idx="12">
                    <c:v>Necklace</c:v>
                  </c:pt>
                  <c:pt idx="13">
                    <c:v>Bracelet</c:v>
                  </c:pt>
                  <c:pt idx="14">
                    <c:v>Earrings</c:v>
                  </c:pt>
                  <c:pt idx="15">
                    <c:v>Ring</c:v>
                  </c:pt>
                  <c:pt idx="16">
                    <c:v>Necklace</c:v>
                  </c:pt>
                  <c:pt idx="17">
                    <c:v>Earrings</c:v>
                  </c:pt>
                  <c:pt idx="18">
                    <c:v>Ring</c:v>
                  </c:pt>
                  <c:pt idx="19">
                    <c:v>Bracelet</c:v>
                  </c:pt>
                </c:lvl>
                <c:lvl>
                  <c:pt idx="0">
                    <c:v>Diamond Engagement Ring</c:v>
                  </c:pt>
                  <c:pt idx="1">
                    <c:v>Silver Necklace</c:v>
                  </c:pt>
                  <c:pt idx="2">
                    <c:v>Gold Wedding Band</c:v>
                  </c:pt>
                  <c:pt idx="3">
                    <c:v>Silver Earrings</c:v>
                  </c:pt>
                  <c:pt idx="4">
                    <c:v>Platinum Bracelet</c:v>
                  </c:pt>
                  <c:pt idx="5">
                    <c:v>Gemstone Pendant</c:v>
                  </c:pt>
                  <c:pt idx="6">
                    <c:v>Diamond Stud Earrings</c:v>
                  </c:pt>
                  <c:pt idx="7">
                    <c:v>Gold Pendant</c:v>
                  </c:pt>
                  <c:pt idx="8">
                    <c:v>Silver Charm Bracelet</c:v>
                  </c:pt>
                  <c:pt idx="9">
                    <c:v>Sapphire Ring</c:v>
                  </c:pt>
                  <c:pt idx="10">
                    <c:v>Sterling Silver Hoop Earrings</c:v>
                  </c:pt>
                  <c:pt idx="11">
                    <c:v>Rose Gold Bracelet</c:v>
                  </c:pt>
                  <c:pt idx="12">
                    <c:v>Platinum Chain Necklace</c:v>
                  </c:pt>
                  <c:pt idx="13">
                    <c:v>Silver Bangle</c:v>
                  </c:pt>
                  <c:pt idx="14">
                    <c:v>Ruby Earrings</c:v>
                  </c:pt>
                  <c:pt idx="15">
                    <c:v>Classic Gold Ring</c:v>
                  </c:pt>
                  <c:pt idx="16">
                    <c:v>Amethyst Necklace</c:v>
                  </c:pt>
                  <c:pt idx="17">
                    <c:v>Opal Earrings</c:v>
                  </c:pt>
                  <c:pt idx="18">
                    <c:v>Emerald Ring</c:v>
                  </c:pt>
                  <c:pt idx="19">
                    <c:v>Leather Bracelet</c:v>
                  </c:pt>
                </c:lvl>
                <c:lvl>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pt idx="19">
                    <c:v>120</c:v>
                  </c:pt>
                </c:lvl>
              </c:multiLvlStrCache>
            </c:multiLvlStrRef>
          </c:cat>
          <c:val>
            <c:numRef>
              <c:f>Sheet2!$J$3:$J$22</c:f>
              <c:numCache>
                <c:formatCode>General</c:formatCode>
                <c:ptCount val="20"/>
                <c:pt idx="0">
                  <c:v>2.5</c:v>
                </c:pt>
                <c:pt idx="1">
                  <c:v>4</c:v>
                </c:pt>
                <c:pt idx="2">
                  <c:v>2.3333333333333335</c:v>
                </c:pt>
                <c:pt idx="3">
                  <c:v>3.125</c:v>
                </c:pt>
                <c:pt idx="4">
                  <c:v>3</c:v>
                </c:pt>
                <c:pt idx="5">
                  <c:v>3</c:v>
                </c:pt>
                <c:pt idx="6">
                  <c:v>2.4</c:v>
                </c:pt>
                <c:pt idx="7">
                  <c:v>2.6666666666666665</c:v>
                </c:pt>
                <c:pt idx="8">
                  <c:v>3.1428571428571428</c:v>
                </c:pt>
                <c:pt idx="9">
                  <c:v>2.6666666666666665</c:v>
                </c:pt>
                <c:pt idx="10">
                  <c:v>2.875</c:v>
                </c:pt>
                <c:pt idx="11">
                  <c:v>2.5</c:v>
                </c:pt>
                <c:pt idx="12">
                  <c:v>2.0833333333333335</c:v>
                </c:pt>
                <c:pt idx="13">
                  <c:v>3.2307692307692308</c:v>
                </c:pt>
                <c:pt idx="14">
                  <c:v>2.3333333333333335</c:v>
                </c:pt>
                <c:pt idx="15">
                  <c:v>2</c:v>
                </c:pt>
                <c:pt idx="16">
                  <c:v>3.6</c:v>
                </c:pt>
                <c:pt idx="17">
                  <c:v>2.5</c:v>
                </c:pt>
                <c:pt idx="18">
                  <c:v>3.3333333333333335</c:v>
                </c:pt>
                <c:pt idx="19">
                  <c:v>3.8181818181818183</c:v>
                </c:pt>
              </c:numCache>
            </c:numRef>
          </c:val>
          <c:smooth val="0"/>
          <c:extLst>
            <c:ext xmlns:c16="http://schemas.microsoft.com/office/drawing/2014/chart" uri="{C3380CC4-5D6E-409C-BE32-E72D297353CC}">
              <c16:uniqueId val="{0000000A-6976-45B3-8F6C-719431B6807A}"/>
            </c:ext>
          </c:extLst>
        </c:ser>
        <c:ser>
          <c:idx val="4"/>
          <c:order val="4"/>
          <c:tx>
            <c:strRef>
              <c:f>Sheet2!$K$2</c:f>
              <c:strCache>
                <c:ptCount val="1"/>
                <c:pt idx="0">
                  <c:v>Sales Volume</c:v>
                </c:pt>
              </c:strCache>
            </c:strRef>
          </c:tx>
          <c:spPr>
            <a:ln w="38100" cap="rnd">
              <a:solidFill>
                <a:schemeClr val="bg1"/>
              </a:solidFill>
              <a:prstDash val="sysDot"/>
              <a:round/>
            </a:ln>
            <a:effectLst/>
          </c:spPr>
          <c:marker>
            <c:symbol val="circle"/>
            <c:size val="6"/>
            <c:spPr>
              <a:solidFill>
                <a:schemeClr val="lt1"/>
              </a:solidFill>
              <a:ln w="15875">
                <a:solidFill>
                  <a:schemeClr val="accent5">
                    <a:tint val="54000"/>
                  </a:schemeClr>
                </a:solidFill>
                <a:round/>
              </a:ln>
              <a:effectLst/>
            </c:spPr>
          </c:marker>
          <c:cat>
            <c:multiLvlStrRef>
              <c:f>Sheet2!$A$3:$F$22</c:f>
              <c:multiLvlStrCache>
                <c:ptCount val="20"/>
                <c:lvl>
                  <c:pt idx="0">
                    <c:v>Luxury Buyer</c:v>
                  </c:pt>
                  <c:pt idx="1">
                    <c:v>Budget Buyer</c:v>
                  </c:pt>
                  <c:pt idx="2">
                    <c:v>Luxury Buyer</c:v>
                  </c:pt>
                  <c:pt idx="3">
                    <c:v>Budget Buyer</c:v>
                  </c:pt>
                  <c:pt idx="4">
                    <c:v>Luxury Buyer</c:v>
                  </c:pt>
                  <c:pt idx="5">
                    <c:v>Budget Buyer</c:v>
                  </c:pt>
                  <c:pt idx="6">
                    <c:v>Luxury Buyer</c:v>
                  </c:pt>
                  <c:pt idx="7">
                    <c:v>Luxury Buyer</c:v>
                  </c:pt>
                  <c:pt idx="8">
                    <c:v>Budget Buyer</c:v>
                  </c:pt>
                  <c:pt idx="9">
                    <c:v>Luxury Buyer</c:v>
                  </c:pt>
                  <c:pt idx="10">
                    <c:v>Budget Buyer</c:v>
                  </c:pt>
                  <c:pt idx="11">
                    <c:v>Luxury Buyer</c:v>
                  </c:pt>
                  <c:pt idx="12">
                    <c:v>Luxury Buyer</c:v>
                  </c:pt>
                  <c:pt idx="13">
                    <c:v>Budget Buyer</c:v>
                  </c:pt>
                  <c:pt idx="14">
                    <c:v>Luxury Buyer</c:v>
                  </c:pt>
                  <c:pt idx="15">
                    <c:v>Luxury Buyer</c:v>
                  </c:pt>
                  <c:pt idx="16">
                    <c:v>Budget Buyer</c:v>
                  </c:pt>
                  <c:pt idx="17">
                    <c:v>Budget Buyer</c:v>
                  </c:pt>
                  <c:pt idx="18">
                    <c:v>Luxury Buyer</c:v>
                  </c:pt>
                  <c:pt idx="19">
                    <c:v>Budget Buyer</c:v>
                  </c:pt>
                </c:lvl>
                <c:lvl>
                  <c:pt idx="0">
                    <c:v> AED 5,000 </c:v>
                  </c:pt>
                  <c:pt idx="1">
                    <c:v> AED 150 </c:v>
                  </c:pt>
                  <c:pt idx="2">
                    <c:v> AED 1,000 </c:v>
                  </c:pt>
                  <c:pt idx="3">
                    <c:v> AED 80 </c:v>
                  </c:pt>
                  <c:pt idx="4">
                    <c:v> AED 3,000 </c:v>
                  </c:pt>
                  <c:pt idx="5">
                    <c:v> AED 200 </c:v>
                  </c:pt>
                  <c:pt idx="6">
                    <c:v> AED 2,000 </c:v>
                  </c:pt>
                  <c:pt idx="7">
                    <c:v> AED 800 </c:v>
                  </c:pt>
                  <c:pt idx="8">
                    <c:v> AED 150 </c:v>
                  </c:pt>
                  <c:pt idx="9">
                    <c:v> AED 1,200 </c:v>
                  </c:pt>
                  <c:pt idx="10">
                    <c:v> AED 90 </c:v>
                  </c:pt>
                  <c:pt idx="11">
                    <c:v> AED 950 </c:v>
                  </c:pt>
                  <c:pt idx="12">
                    <c:v> AED 4,000 </c:v>
                  </c:pt>
                  <c:pt idx="13">
                    <c:v> AED 120 </c:v>
                  </c:pt>
                  <c:pt idx="14">
                    <c:v> AED 1,500 </c:v>
                  </c:pt>
                  <c:pt idx="15">
                    <c:v> AED 900 </c:v>
                  </c:pt>
                  <c:pt idx="16">
                    <c:v> AED 300 </c:v>
                  </c:pt>
                  <c:pt idx="17">
                    <c:v> AED 800 </c:v>
                  </c:pt>
                  <c:pt idx="18">
                    <c:v> AED 2,500 </c:v>
                  </c:pt>
                  <c:pt idx="19">
                    <c:v> AED 200 </c:v>
                  </c:pt>
                </c:lvl>
                <c:lvl>
                  <c:pt idx="0">
                    <c:v>Female</c:v>
                  </c:pt>
                  <c:pt idx="1">
                    <c:v>Female</c:v>
                  </c:pt>
                  <c:pt idx="2">
                    <c:v>Male</c:v>
                  </c:pt>
                  <c:pt idx="3">
                    <c:v>Female</c:v>
                  </c:pt>
                  <c:pt idx="4">
                    <c:v>Male</c:v>
                  </c:pt>
                  <c:pt idx="5">
                    <c:v>Female</c:v>
                  </c:pt>
                  <c:pt idx="6">
                    <c:v>Female</c:v>
                  </c:pt>
                  <c:pt idx="7">
                    <c:v>Male</c:v>
                  </c:pt>
                  <c:pt idx="8">
                    <c:v>Female</c:v>
                  </c:pt>
                  <c:pt idx="9">
                    <c:v>Female</c:v>
                  </c:pt>
                  <c:pt idx="10">
                    <c:v>Female</c:v>
                  </c:pt>
                  <c:pt idx="11">
                    <c:v>Female</c:v>
                  </c:pt>
                  <c:pt idx="12">
                    <c:v>Male</c:v>
                  </c:pt>
                  <c:pt idx="13">
                    <c:v>Female</c:v>
                  </c:pt>
                  <c:pt idx="14">
                    <c:v>Female</c:v>
                  </c:pt>
                  <c:pt idx="15">
                    <c:v>Male</c:v>
                  </c:pt>
                  <c:pt idx="16">
                    <c:v>Female</c:v>
                  </c:pt>
                  <c:pt idx="17">
                    <c:v>Female</c:v>
                  </c:pt>
                  <c:pt idx="18">
                    <c:v>Female</c:v>
                  </c:pt>
                  <c:pt idx="19">
                    <c:v>Male</c:v>
                  </c:pt>
                </c:lvl>
                <c:lvl>
                  <c:pt idx="0">
                    <c:v>Ring</c:v>
                  </c:pt>
                  <c:pt idx="1">
                    <c:v>Necklace</c:v>
                  </c:pt>
                  <c:pt idx="2">
                    <c:v>Ring</c:v>
                  </c:pt>
                  <c:pt idx="3">
                    <c:v>Earrings</c:v>
                  </c:pt>
                  <c:pt idx="4">
                    <c:v>Bracelet</c:v>
                  </c:pt>
                  <c:pt idx="5">
                    <c:v>Necklace</c:v>
                  </c:pt>
                  <c:pt idx="6">
                    <c:v>Earrings</c:v>
                  </c:pt>
                  <c:pt idx="7">
                    <c:v>Necklace</c:v>
                  </c:pt>
                  <c:pt idx="8">
                    <c:v>Bracelet</c:v>
                  </c:pt>
                  <c:pt idx="9">
                    <c:v>Ring</c:v>
                  </c:pt>
                  <c:pt idx="10">
                    <c:v>Earrings</c:v>
                  </c:pt>
                  <c:pt idx="11">
                    <c:v>Bracelet</c:v>
                  </c:pt>
                  <c:pt idx="12">
                    <c:v>Necklace</c:v>
                  </c:pt>
                  <c:pt idx="13">
                    <c:v>Bracelet</c:v>
                  </c:pt>
                  <c:pt idx="14">
                    <c:v>Earrings</c:v>
                  </c:pt>
                  <c:pt idx="15">
                    <c:v>Ring</c:v>
                  </c:pt>
                  <c:pt idx="16">
                    <c:v>Necklace</c:v>
                  </c:pt>
                  <c:pt idx="17">
                    <c:v>Earrings</c:v>
                  </c:pt>
                  <c:pt idx="18">
                    <c:v>Ring</c:v>
                  </c:pt>
                  <c:pt idx="19">
                    <c:v>Bracelet</c:v>
                  </c:pt>
                </c:lvl>
                <c:lvl>
                  <c:pt idx="0">
                    <c:v>Diamond Engagement Ring</c:v>
                  </c:pt>
                  <c:pt idx="1">
                    <c:v>Silver Necklace</c:v>
                  </c:pt>
                  <c:pt idx="2">
                    <c:v>Gold Wedding Band</c:v>
                  </c:pt>
                  <c:pt idx="3">
                    <c:v>Silver Earrings</c:v>
                  </c:pt>
                  <c:pt idx="4">
                    <c:v>Platinum Bracelet</c:v>
                  </c:pt>
                  <c:pt idx="5">
                    <c:v>Gemstone Pendant</c:v>
                  </c:pt>
                  <c:pt idx="6">
                    <c:v>Diamond Stud Earrings</c:v>
                  </c:pt>
                  <c:pt idx="7">
                    <c:v>Gold Pendant</c:v>
                  </c:pt>
                  <c:pt idx="8">
                    <c:v>Silver Charm Bracelet</c:v>
                  </c:pt>
                  <c:pt idx="9">
                    <c:v>Sapphire Ring</c:v>
                  </c:pt>
                  <c:pt idx="10">
                    <c:v>Sterling Silver Hoop Earrings</c:v>
                  </c:pt>
                  <c:pt idx="11">
                    <c:v>Rose Gold Bracelet</c:v>
                  </c:pt>
                  <c:pt idx="12">
                    <c:v>Platinum Chain Necklace</c:v>
                  </c:pt>
                  <c:pt idx="13">
                    <c:v>Silver Bangle</c:v>
                  </c:pt>
                  <c:pt idx="14">
                    <c:v>Ruby Earrings</c:v>
                  </c:pt>
                  <c:pt idx="15">
                    <c:v>Classic Gold Ring</c:v>
                  </c:pt>
                  <c:pt idx="16">
                    <c:v>Amethyst Necklace</c:v>
                  </c:pt>
                  <c:pt idx="17">
                    <c:v>Opal Earrings</c:v>
                  </c:pt>
                  <c:pt idx="18">
                    <c:v>Emerald Ring</c:v>
                  </c:pt>
                  <c:pt idx="19">
                    <c:v>Leather Bracelet</c:v>
                  </c:pt>
                </c:lvl>
                <c:lvl>
                  <c:pt idx="0">
                    <c:v>101</c:v>
                  </c:pt>
                  <c:pt idx="1">
                    <c:v>102</c:v>
                  </c:pt>
                  <c:pt idx="2">
                    <c:v>103</c:v>
                  </c:pt>
                  <c:pt idx="3">
                    <c:v>104</c:v>
                  </c:pt>
                  <c:pt idx="4">
                    <c:v>105</c:v>
                  </c:pt>
                  <c:pt idx="5">
                    <c:v>106</c:v>
                  </c:pt>
                  <c:pt idx="6">
                    <c:v>107</c:v>
                  </c:pt>
                  <c:pt idx="7">
                    <c:v>108</c:v>
                  </c:pt>
                  <c:pt idx="8">
                    <c:v>109</c:v>
                  </c:pt>
                  <c:pt idx="9">
                    <c:v>110</c:v>
                  </c:pt>
                  <c:pt idx="10">
                    <c:v>111</c:v>
                  </c:pt>
                  <c:pt idx="11">
                    <c:v>112</c:v>
                  </c:pt>
                  <c:pt idx="12">
                    <c:v>113</c:v>
                  </c:pt>
                  <c:pt idx="13">
                    <c:v>114</c:v>
                  </c:pt>
                  <c:pt idx="14">
                    <c:v>115</c:v>
                  </c:pt>
                  <c:pt idx="15">
                    <c:v>116</c:v>
                  </c:pt>
                  <c:pt idx="16">
                    <c:v>117</c:v>
                  </c:pt>
                  <c:pt idx="17">
                    <c:v>118</c:v>
                  </c:pt>
                  <c:pt idx="18">
                    <c:v>119</c:v>
                  </c:pt>
                  <c:pt idx="19">
                    <c:v>120</c:v>
                  </c:pt>
                </c:lvl>
              </c:multiLvlStrCache>
            </c:multiLvlStrRef>
          </c:cat>
          <c:val>
            <c:numRef>
              <c:f>Sheet2!$K$3:$K$22</c:f>
              <c:numCache>
                <c:formatCode>_ [$AED]\ * #,##0_ ;_ [$AED]\ * \-#,##0_ ;_ [$AED]\ * "-"_ ;_ @_ </c:formatCode>
                <c:ptCount val="20"/>
                <c:pt idx="0">
                  <c:v>250000</c:v>
                </c:pt>
                <c:pt idx="1">
                  <c:v>30000</c:v>
                </c:pt>
                <c:pt idx="2">
                  <c:v>70000</c:v>
                </c:pt>
                <c:pt idx="3">
                  <c:v>20000</c:v>
                </c:pt>
                <c:pt idx="4">
                  <c:v>90000</c:v>
                </c:pt>
                <c:pt idx="5">
                  <c:v>36000</c:v>
                </c:pt>
                <c:pt idx="6">
                  <c:v>120000</c:v>
                </c:pt>
                <c:pt idx="7">
                  <c:v>32000</c:v>
                </c:pt>
                <c:pt idx="8">
                  <c:v>33000</c:v>
                </c:pt>
                <c:pt idx="9">
                  <c:v>48000</c:v>
                </c:pt>
                <c:pt idx="10">
                  <c:v>20700</c:v>
                </c:pt>
                <c:pt idx="11">
                  <c:v>47500</c:v>
                </c:pt>
                <c:pt idx="12">
                  <c:v>100000</c:v>
                </c:pt>
                <c:pt idx="13">
                  <c:v>25200</c:v>
                </c:pt>
                <c:pt idx="14">
                  <c:v>52500</c:v>
                </c:pt>
                <c:pt idx="15">
                  <c:v>54000</c:v>
                </c:pt>
                <c:pt idx="16">
                  <c:v>54000</c:v>
                </c:pt>
                <c:pt idx="17">
                  <c:v>36000</c:v>
                </c:pt>
                <c:pt idx="18">
                  <c:v>100000</c:v>
                </c:pt>
                <c:pt idx="19">
                  <c:v>42000</c:v>
                </c:pt>
              </c:numCache>
            </c:numRef>
          </c:val>
          <c:smooth val="0"/>
          <c:extLst>
            <c:ext xmlns:c16="http://schemas.microsoft.com/office/drawing/2014/chart" uri="{C3380CC4-5D6E-409C-BE32-E72D297353CC}">
              <c16:uniqueId val="{0000000C-6976-45B3-8F6C-719431B6807A}"/>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91363968"/>
        <c:crosses val="max"/>
        <c:crossBetween val="between"/>
      </c:valAx>
      <c:catAx>
        <c:axId val="91363968"/>
        <c:scaling>
          <c:orientation val="minMax"/>
        </c:scaling>
        <c:delete val="1"/>
        <c:axPos val="b"/>
        <c:numFmt formatCode="General" sourceLinked="0"/>
        <c:majorTickMark val="out"/>
        <c:minorTickMark val="none"/>
        <c:tickLblPos val="nextTo"/>
        <c:crossAx val="91361664"/>
        <c:crosses val="autoZero"/>
        <c:auto val="1"/>
        <c:lblAlgn val="ctr"/>
        <c:lblOffset val="100"/>
        <c:noMultiLvlLbl val="0"/>
      </c:catAx>
      <c:valAx>
        <c:axId val="9140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lumMod val="95000"/>
                  </a:schemeClr>
                </a:solidFill>
                <a:latin typeface="+mn-lt"/>
                <a:ea typeface="+mn-ea"/>
                <a:cs typeface="+mn-cs"/>
              </a:defRPr>
            </a:pPr>
            <a:endParaRPr lang="en-US"/>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noFill/>
        <a:ln>
          <a:noFill/>
        </a:ln>
        <a:effectLst/>
      </c:spPr>
    </c:plotArea>
    <c:legend>
      <c:legendPos val="r"/>
      <c:layout>
        <c:manualLayout>
          <c:xMode val="edge"/>
          <c:yMode val="edge"/>
          <c:x val="0.64771334861248553"/>
          <c:y val="2.5010064314372259E-3"/>
          <c:w val="0.26082126118203308"/>
          <c:h val="0.29771200419186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1"/>
          <c:order val="1"/>
          <c:tx>
            <c:strRef>
              <c:f>Sheet2!$H$2</c:f>
              <c:strCache>
                <c:ptCount val="1"/>
                <c:pt idx="0">
                  <c:v>Units in Stock</c:v>
                </c:pt>
              </c:strCache>
            </c:strRef>
          </c:tx>
          <c:spPr>
            <a:solidFill>
              <a:srgbClr val="0D4375"/>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Sheet2!$C$2:$D$22</c:f>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f>Sheet2!$H$3:$H$22</c:f>
              <c:numCache>
                <c:formatCode>General</c:formatCode>
                <c:ptCount val="20"/>
                <c:pt idx="0">
                  <c:v>20</c:v>
                </c:pt>
                <c:pt idx="1">
                  <c:v>50</c:v>
                </c:pt>
                <c:pt idx="2">
                  <c:v>30</c:v>
                </c:pt>
                <c:pt idx="3">
                  <c:v>80</c:v>
                </c:pt>
                <c:pt idx="4">
                  <c:v>10</c:v>
                </c:pt>
                <c:pt idx="5">
                  <c:v>60</c:v>
                </c:pt>
                <c:pt idx="6">
                  <c:v>25</c:v>
                </c:pt>
                <c:pt idx="7">
                  <c:v>15</c:v>
                </c:pt>
                <c:pt idx="8">
                  <c:v>70</c:v>
                </c:pt>
                <c:pt idx="9">
                  <c:v>15</c:v>
                </c:pt>
                <c:pt idx="10">
                  <c:v>80</c:v>
                </c:pt>
                <c:pt idx="11">
                  <c:v>20</c:v>
                </c:pt>
                <c:pt idx="12">
                  <c:v>12</c:v>
                </c:pt>
                <c:pt idx="13">
                  <c:v>65</c:v>
                </c:pt>
                <c:pt idx="14">
                  <c:v>15</c:v>
                </c:pt>
                <c:pt idx="15">
                  <c:v>30</c:v>
                </c:pt>
                <c:pt idx="16">
                  <c:v>50</c:v>
                </c:pt>
                <c:pt idx="17">
                  <c:v>60</c:v>
                </c:pt>
                <c:pt idx="18">
                  <c:v>12</c:v>
                </c:pt>
                <c:pt idx="19">
                  <c:v>55</c:v>
                </c:pt>
              </c:numCache>
            </c:numRef>
          </c:val>
          <c:extLst>
            <c:ext xmlns:c16="http://schemas.microsoft.com/office/drawing/2014/chart" uri="{C3380CC4-5D6E-409C-BE32-E72D297353CC}">
              <c16:uniqueId val="{00000001-6DE9-4F7E-AA6D-F0F606FC268B}"/>
            </c:ext>
          </c:extLst>
        </c:ser>
        <c:dLbls>
          <c:showLegendKey val="0"/>
          <c:showVal val="0"/>
          <c:showCatName val="0"/>
          <c:showSerName val="0"/>
          <c:showPercent val="0"/>
          <c:showBubbleSize val="0"/>
        </c:dLbls>
        <c:gapWidth val="34"/>
        <c:overlap val="-85"/>
        <c:axId val="90631168"/>
        <c:axId val="91231360"/>
        <c:extLst>
          <c:ext xmlns:c15="http://schemas.microsoft.com/office/drawing/2012/chart" uri="{02D57815-91ED-43cb-92C2-25804820EDAC}">
            <c15:filteredBarSeries>
              <c15:ser>
                <c:idx val="0"/>
                <c:order val="0"/>
                <c:tx>
                  <c:strRef>
                    <c:extLst>
                      <c:ext uri="{02D57815-91ED-43cb-92C2-25804820EDAC}">
                        <c15:formulaRef>
                          <c15:sqref>Sheet2!$G$2</c15:sqref>
                        </c15:formulaRef>
                      </c:ext>
                    </c:extLst>
                    <c:strCache>
                      <c:ptCount val="1"/>
                      <c:pt idx="0">
                        <c:v>Units Sold (2024)</c:v>
                      </c:pt>
                    </c:strCache>
                  </c:strRef>
                </c:tx>
                <c:invertIfNegative val="0"/>
                <c:cat>
                  <c:multiLvlStrRef>
                    <c:extLst>
                      <c:ex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c:ext uri="{02D57815-91ED-43cb-92C2-25804820EDAC}">
                        <c15:formulaRef>
                          <c15:sqref>Sheet2!$G$3:$G$22</c15:sqref>
                        </c15:formulaRef>
                      </c:ext>
                    </c:extLst>
                    <c:numCache>
                      <c:formatCode>General</c:formatCode>
                      <c:ptCount val="20"/>
                      <c:pt idx="0">
                        <c:v>50</c:v>
                      </c:pt>
                      <c:pt idx="1">
                        <c:v>200</c:v>
                      </c:pt>
                      <c:pt idx="2">
                        <c:v>70</c:v>
                      </c:pt>
                      <c:pt idx="3">
                        <c:v>250</c:v>
                      </c:pt>
                      <c:pt idx="4">
                        <c:v>30</c:v>
                      </c:pt>
                      <c:pt idx="5">
                        <c:v>180</c:v>
                      </c:pt>
                      <c:pt idx="6">
                        <c:v>60</c:v>
                      </c:pt>
                      <c:pt idx="7">
                        <c:v>40</c:v>
                      </c:pt>
                      <c:pt idx="8">
                        <c:v>220</c:v>
                      </c:pt>
                      <c:pt idx="9">
                        <c:v>40</c:v>
                      </c:pt>
                      <c:pt idx="10">
                        <c:v>230</c:v>
                      </c:pt>
                      <c:pt idx="11">
                        <c:v>50</c:v>
                      </c:pt>
                      <c:pt idx="12">
                        <c:v>25</c:v>
                      </c:pt>
                      <c:pt idx="13">
                        <c:v>210</c:v>
                      </c:pt>
                      <c:pt idx="14">
                        <c:v>35</c:v>
                      </c:pt>
                      <c:pt idx="15">
                        <c:v>60</c:v>
                      </c:pt>
                      <c:pt idx="16">
                        <c:v>180</c:v>
                      </c:pt>
                      <c:pt idx="17">
                        <c:v>150</c:v>
                      </c:pt>
                      <c:pt idx="18">
                        <c:v>40</c:v>
                      </c:pt>
                      <c:pt idx="19">
                        <c:v>210</c:v>
                      </c:pt>
                    </c:numCache>
                  </c:numRef>
                </c:val>
                <c:extLst>
                  <c:ext xmlns:c16="http://schemas.microsoft.com/office/drawing/2014/chart" uri="{C3380CC4-5D6E-409C-BE32-E72D297353CC}">
                    <c16:uniqueId val="{00000000-6DE9-4F7E-AA6D-F0F606FC268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Sheet2!$I$2</c15:sqref>
                        </c15:formulaRef>
                      </c:ext>
                    </c:extLst>
                    <c:strCache>
                      <c:ptCount val="1"/>
                      <c:pt idx="0">
                        <c:v>Reorder Point</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Sheet2!$I$3:$I$22</c15:sqref>
                        </c15:formulaRef>
                      </c:ext>
                    </c:extLst>
                    <c:numCache>
                      <c:formatCode>General</c:formatCode>
                      <c:ptCount val="20"/>
                      <c:pt idx="0">
                        <c:v>5</c:v>
                      </c:pt>
                      <c:pt idx="1">
                        <c:v>10</c:v>
                      </c:pt>
                      <c:pt idx="2">
                        <c:v>5</c:v>
                      </c:pt>
                      <c:pt idx="3">
                        <c:v>15</c:v>
                      </c:pt>
                      <c:pt idx="4">
                        <c:v>3</c:v>
                      </c:pt>
                      <c:pt idx="5">
                        <c:v>12</c:v>
                      </c:pt>
                      <c:pt idx="6">
                        <c:v>5</c:v>
                      </c:pt>
                      <c:pt idx="7">
                        <c:v>5</c:v>
                      </c:pt>
                      <c:pt idx="8">
                        <c:v>12</c:v>
                      </c:pt>
                      <c:pt idx="9">
                        <c:v>4</c:v>
                      </c:pt>
                      <c:pt idx="10">
                        <c:v>16</c:v>
                      </c:pt>
                      <c:pt idx="11">
                        <c:v>5</c:v>
                      </c:pt>
                      <c:pt idx="12">
                        <c:v>3</c:v>
                      </c:pt>
                      <c:pt idx="13">
                        <c:v>13</c:v>
                      </c:pt>
                      <c:pt idx="14">
                        <c:v>4</c:v>
                      </c:pt>
                      <c:pt idx="15">
                        <c:v>6</c:v>
                      </c:pt>
                      <c:pt idx="16">
                        <c:v>10</c:v>
                      </c:pt>
                      <c:pt idx="17">
                        <c:v>12</c:v>
                      </c:pt>
                      <c:pt idx="18">
                        <c:v>5</c:v>
                      </c:pt>
                      <c:pt idx="19">
                        <c:v>10</c:v>
                      </c:pt>
                    </c:numCache>
                  </c:numRef>
                </c:val>
                <c:extLst xmlns:c15="http://schemas.microsoft.com/office/drawing/2012/chart">
                  <c:ext xmlns:c16="http://schemas.microsoft.com/office/drawing/2014/chart" uri="{C3380CC4-5D6E-409C-BE32-E72D297353CC}">
                    <c16:uniqueId val="{00000002-6DE9-4F7E-AA6D-F0F606FC268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Sheet2!$J$2</c15:sqref>
                        </c15:formulaRef>
                      </c:ext>
                    </c:extLst>
                    <c:strCache>
                      <c:ptCount val="1"/>
                      <c:pt idx="0">
                        <c:v>Inventory turnover Ratio</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Sheet2!$J$3:$J$22</c15:sqref>
                        </c15:formulaRef>
                      </c:ext>
                    </c:extLst>
                    <c:numCache>
                      <c:formatCode>General</c:formatCode>
                      <c:ptCount val="20"/>
                      <c:pt idx="0">
                        <c:v>2.5</c:v>
                      </c:pt>
                      <c:pt idx="1">
                        <c:v>4</c:v>
                      </c:pt>
                      <c:pt idx="2">
                        <c:v>2.3333333333333335</c:v>
                      </c:pt>
                      <c:pt idx="3">
                        <c:v>3.125</c:v>
                      </c:pt>
                      <c:pt idx="4">
                        <c:v>3</c:v>
                      </c:pt>
                      <c:pt idx="5">
                        <c:v>3</c:v>
                      </c:pt>
                      <c:pt idx="6">
                        <c:v>2.4</c:v>
                      </c:pt>
                      <c:pt idx="7">
                        <c:v>2.6666666666666665</c:v>
                      </c:pt>
                      <c:pt idx="8">
                        <c:v>3.1428571428571428</c:v>
                      </c:pt>
                      <c:pt idx="9">
                        <c:v>2.6666666666666665</c:v>
                      </c:pt>
                      <c:pt idx="10">
                        <c:v>2.875</c:v>
                      </c:pt>
                      <c:pt idx="11">
                        <c:v>2.5</c:v>
                      </c:pt>
                      <c:pt idx="12">
                        <c:v>2.0833333333333335</c:v>
                      </c:pt>
                      <c:pt idx="13">
                        <c:v>3.2307692307692308</c:v>
                      </c:pt>
                      <c:pt idx="14">
                        <c:v>2.3333333333333335</c:v>
                      </c:pt>
                      <c:pt idx="15">
                        <c:v>2</c:v>
                      </c:pt>
                      <c:pt idx="16">
                        <c:v>3.6</c:v>
                      </c:pt>
                      <c:pt idx="17">
                        <c:v>2.5</c:v>
                      </c:pt>
                      <c:pt idx="18">
                        <c:v>3.3333333333333335</c:v>
                      </c:pt>
                      <c:pt idx="19">
                        <c:v>3.8181818181818183</c:v>
                      </c:pt>
                    </c:numCache>
                  </c:numRef>
                </c:val>
                <c:extLst xmlns:c15="http://schemas.microsoft.com/office/drawing/2012/chart">
                  <c:ext xmlns:c16="http://schemas.microsoft.com/office/drawing/2014/chart" uri="{C3380CC4-5D6E-409C-BE32-E72D297353CC}">
                    <c16:uniqueId val="{00000003-6DE9-4F7E-AA6D-F0F606FC268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Sheet2!$K$2</c15:sqref>
                        </c15:formulaRef>
                      </c:ext>
                    </c:extLst>
                    <c:strCache>
                      <c:ptCount val="1"/>
                      <c:pt idx="0">
                        <c:v>Sales Volume</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Sheet2!$K$3:$K$22</c15:sqref>
                        </c15:formulaRef>
                      </c:ext>
                    </c:extLst>
                    <c:numCache>
                      <c:formatCode>_ [$AED]\ * #,##0_ ;_ [$AED]\ * \-#,##0_ ;_ [$AED]\ * "-"_ ;_ @_ </c:formatCode>
                      <c:ptCount val="20"/>
                      <c:pt idx="0">
                        <c:v>250000</c:v>
                      </c:pt>
                      <c:pt idx="1">
                        <c:v>30000</c:v>
                      </c:pt>
                      <c:pt idx="2">
                        <c:v>70000</c:v>
                      </c:pt>
                      <c:pt idx="3">
                        <c:v>20000</c:v>
                      </c:pt>
                      <c:pt idx="4">
                        <c:v>90000</c:v>
                      </c:pt>
                      <c:pt idx="5">
                        <c:v>36000</c:v>
                      </c:pt>
                      <c:pt idx="6">
                        <c:v>120000</c:v>
                      </c:pt>
                      <c:pt idx="7">
                        <c:v>32000</c:v>
                      </c:pt>
                      <c:pt idx="8">
                        <c:v>33000</c:v>
                      </c:pt>
                      <c:pt idx="9">
                        <c:v>48000</c:v>
                      </c:pt>
                      <c:pt idx="10">
                        <c:v>20700</c:v>
                      </c:pt>
                      <c:pt idx="11">
                        <c:v>47500</c:v>
                      </c:pt>
                      <c:pt idx="12">
                        <c:v>100000</c:v>
                      </c:pt>
                      <c:pt idx="13">
                        <c:v>25200</c:v>
                      </c:pt>
                      <c:pt idx="14">
                        <c:v>52500</c:v>
                      </c:pt>
                      <c:pt idx="15">
                        <c:v>54000</c:v>
                      </c:pt>
                      <c:pt idx="16">
                        <c:v>54000</c:v>
                      </c:pt>
                      <c:pt idx="17">
                        <c:v>36000</c:v>
                      </c:pt>
                      <c:pt idx="18">
                        <c:v>100000</c:v>
                      </c:pt>
                      <c:pt idx="19">
                        <c:v>42000</c:v>
                      </c:pt>
                    </c:numCache>
                  </c:numRef>
                </c:val>
                <c:extLst xmlns:c15="http://schemas.microsoft.com/office/drawing/2012/chart">
                  <c:ext xmlns:c16="http://schemas.microsoft.com/office/drawing/2014/chart" uri="{C3380CC4-5D6E-409C-BE32-E72D297353CC}">
                    <c16:uniqueId val="{00000004-6DE9-4F7E-AA6D-F0F606FC268B}"/>
                  </c:ext>
                </c:extLst>
              </c15:ser>
            </c15:filteredBarSeries>
          </c:ext>
        </c:extLst>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General"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tx>
            <c:strRef>
              <c:f>Sheet2!$G$2</c:f>
              <c:strCache>
                <c:ptCount val="1"/>
                <c:pt idx="0">
                  <c:v>Units Sold (2024)</c:v>
                </c:pt>
              </c:strCache>
            </c:strRef>
          </c:tx>
          <c:spPr>
            <a:solidFill>
              <a:schemeClr val="bg1">
                <a:lumMod val="65000"/>
              </a:schemeClr>
            </a:solidFill>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Sheet2!$C$2:$D$22</c:f>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f>Sheet2!$G$3:$G$22</c:f>
              <c:numCache>
                <c:formatCode>General</c:formatCode>
                <c:ptCount val="20"/>
                <c:pt idx="0">
                  <c:v>50</c:v>
                </c:pt>
                <c:pt idx="1">
                  <c:v>200</c:v>
                </c:pt>
                <c:pt idx="2">
                  <c:v>70</c:v>
                </c:pt>
                <c:pt idx="3">
                  <c:v>250</c:v>
                </c:pt>
                <c:pt idx="4">
                  <c:v>30</c:v>
                </c:pt>
                <c:pt idx="5">
                  <c:v>180</c:v>
                </c:pt>
                <c:pt idx="6">
                  <c:v>60</c:v>
                </c:pt>
                <c:pt idx="7">
                  <c:v>40</c:v>
                </c:pt>
                <c:pt idx="8">
                  <c:v>220</c:v>
                </c:pt>
                <c:pt idx="9">
                  <c:v>40</c:v>
                </c:pt>
                <c:pt idx="10">
                  <c:v>230</c:v>
                </c:pt>
                <c:pt idx="11">
                  <c:v>50</c:v>
                </c:pt>
                <c:pt idx="12">
                  <c:v>25</c:v>
                </c:pt>
                <c:pt idx="13">
                  <c:v>210</c:v>
                </c:pt>
                <c:pt idx="14">
                  <c:v>35</c:v>
                </c:pt>
                <c:pt idx="15">
                  <c:v>60</c:v>
                </c:pt>
                <c:pt idx="16">
                  <c:v>180</c:v>
                </c:pt>
                <c:pt idx="17">
                  <c:v>150</c:v>
                </c:pt>
                <c:pt idx="18">
                  <c:v>40</c:v>
                </c:pt>
                <c:pt idx="19">
                  <c:v>210</c:v>
                </c:pt>
              </c:numCache>
            </c:numRef>
          </c:val>
          <c:extLst>
            <c:ext xmlns:c16="http://schemas.microsoft.com/office/drawing/2014/chart" uri="{C3380CC4-5D6E-409C-BE32-E72D297353CC}">
              <c16:uniqueId val="{00000000-D3B4-42FA-8532-FAAC8EF1ED9B}"/>
            </c:ext>
          </c:extLst>
        </c:ser>
        <c:dLbls>
          <c:showLegendKey val="0"/>
          <c:showVal val="0"/>
          <c:showCatName val="0"/>
          <c:showSerName val="0"/>
          <c:showPercent val="0"/>
          <c:showBubbleSize val="0"/>
        </c:dLbls>
        <c:gapWidth val="34"/>
        <c:overlap val="-85"/>
        <c:axId val="91245952"/>
        <c:axId val="91296128"/>
        <c:extLst>
          <c:ext xmlns:c15="http://schemas.microsoft.com/office/drawing/2012/chart" uri="{02D57815-91ED-43cb-92C2-25804820EDAC}">
            <c15:filteredBarSeries>
              <c15:ser>
                <c:idx val="1"/>
                <c:order val="1"/>
                <c:tx>
                  <c:strRef>
                    <c:extLst>
                      <c:ext uri="{02D57815-91ED-43cb-92C2-25804820EDAC}">
                        <c15:formulaRef>
                          <c15:sqref>Sheet2!$H$2</c15:sqref>
                        </c15:formulaRef>
                      </c:ext>
                    </c:extLst>
                    <c:strCache>
                      <c:ptCount val="1"/>
                      <c:pt idx="0">
                        <c:v>Units in Stock</c:v>
                      </c:pt>
                    </c:strCache>
                  </c:strRef>
                </c:tx>
                <c:invertIfNegative val="0"/>
                <c:cat>
                  <c:multiLvlStrRef>
                    <c:extLst>
                      <c:ex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c:ext uri="{02D57815-91ED-43cb-92C2-25804820EDAC}">
                        <c15:formulaRef>
                          <c15:sqref>Sheet2!$H$3:$H$22</c15:sqref>
                        </c15:formulaRef>
                      </c:ext>
                    </c:extLst>
                    <c:numCache>
                      <c:formatCode>General</c:formatCode>
                      <c:ptCount val="20"/>
                      <c:pt idx="0">
                        <c:v>20</c:v>
                      </c:pt>
                      <c:pt idx="1">
                        <c:v>50</c:v>
                      </c:pt>
                      <c:pt idx="2">
                        <c:v>30</c:v>
                      </c:pt>
                      <c:pt idx="3">
                        <c:v>80</c:v>
                      </c:pt>
                      <c:pt idx="4">
                        <c:v>10</c:v>
                      </c:pt>
                      <c:pt idx="5">
                        <c:v>60</c:v>
                      </c:pt>
                      <c:pt idx="6">
                        <c:v>25</c:v>
                      </c:pt>
                      <c:pt idx="7">
                        <c:v>15</c:v>
                      </c:pt>
                      <c:pt idx="8">
                        <c:v>70</c:v>
                      </c:pt>
                      <c:pt idx="9">
                        <c:v>15</c:v>
                      </c:pt>
                      <c:pt idx="10">
                        <c:v>80</c:v>
                      </c:pt>
                      <c:pt idx="11">
                        <c:v>20</c:v>
                      </c:pt>
                      <c:pt idx="12">
                        <c:v>12</c:v>
                      </c:pt>
                      <c:pt idx="13">
                        <c:v>65</c:v>
                      </c:pt>
                      <c:pt idx="14">
                        <c:v>15</c:v>
                      </c:pt>
                      <c:pt idx="15">
                        <c:v>30</c:v>
                      </c:pt>
                      <c:pt idx="16">
                        <c:v>50</c:v>
                      </c:pt>
                      <c:pt idx="17">
                        <c:v>60</c:v>
                      </c:pt>
                      <c:pt idx="18">
                        <c:v>12</c:v>
                      </c:pt>
                      <c:pt idx="19">
                        <c:v>55</c:v>
                      </c:pt>
                    </c:numCache>
                  </c:numRef>
                </c:val>
                <c:extLst>
                  <c:ext xmlns:c16="http://schemas.microsoft.com/office/drawing/2014/chart" uri="{C3380CC4-5D6E-409C-BE32-E72D297353CC}">
                    <c16:uniqueId val="{00000001-D3B4-42FA-8532-FAAC8EF1ED9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Sheet2!$I$2</c15:sqref>
                        </c15:formulaRef>
                      </c:ext>
                    </c:extLst>
                    <c:strCache>
                      <c:ptCount val="1"/>
                      <c:pt idx="0">
                        <c:v>Reorder Point</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Sheet2!$I$3:$I$22</c15:sqref>
                        </c15:formulaRef>
                      </c:ext>
                    </c:extLst>
                    <c:numCache>
                      <c:formatCode>General</c:formatCode>
                      <c:ptCount val="20"/>
                      <c:pt idx="0">
                        <c:v>5</c:v>
                      </c:pt>
                      <c:pt idx="1">
                        <c:v>10</c:v>
                      </c:pt>
                      <c:pt idx="2">
                        <c:v>5</c:v>
                      </c:pt>
                      <c:pt idx="3">
                        <c:v>15</c:v>
                      </c:pt>
                      <c:pt idx="4">
                        <c:v>3</c:v>
                      </c:pt>
                      <c:pt idx="5">
                        <c:v>12</c:v>
                      </c:pt>
                      <c:pt idx="6">
                        <c:v>5</c:v>
                      </c:pt>
                      <c:pt idx="7">
                        <c:v>5</c:v>
                      </c:pt>
                      <c:pt idx="8">
                        <c:v>12</c:v>
                      </c:pt>
                      <c:pt idx="9">
                        <c:v>4</c:v>
                      </c:pt>
                      <c:pt idx="10">
                        <c:v>16</c:v>
                      </c:pt>
                      <c:pt idx="11">
                        <c:v>5</c:v>
                      </c:pt>
                      <c:pt idx="12">
                        <c:v>3</c:v>
                      </c:pt>
                      <c:pt idx="13">
                        <c:v>13</c:v>
                      </c:pt>
                      <c:pt idx="14">
                        <c:v>4</c:v>
                      </c:pt>
                      <c:pt idx="15">
                        <c:v>6</c:v>
                      </c:pt>
                      <c:pt idx="16">
                        <c:v>10</c:v>
                      </c:pt>
                      <c:pt idx="17">
                        <c:v>12</c:v>
                      </c:pt>
                      <c:pt idx="18">
                        <c:v>5</c:v>
                      </c:pt>
                      <c:pt idx="19">
                        <c:v>10</c:v>
                      </c:pt>
                    </c:numCache>
                  </c:numRef>
                </c:val>
                <c:extLst xmlns:c15="http://schemas.microsoft.com/office/drawing/2012/chart">
                  <c:ext xmlns:c16="http://schemas.microsoft.com/office/drawing/2014/chart" uri="{C3380CC4-5D6E-409C-BE32-E72D297353CC}">
                    <c16:uniqueId val="{00000002-D3B4-42FA-8532-FAAC8EF1ED9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Sheet2!$J$2</c15:sqref>
                        </c15:formulaRef>
                      </c:ext>
                    </c:extLst>
                    <c:strCache>
                      <c:ptCount val="1"/>
                      <c:pt idx="0">
                        <c:v>Inventory turnover Ratio</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Sheet2!$J$3:$J$22</c15:sqref>
                        </c15:formulaRef>
                      </c:ext>
                    </c:extLst>
                    <c:numCache>
                      <c:formatCode>General</c:formatCode>
                      <c:ptCount val="20"/>
                      <c:pt idx="0">
                        <c:v>2.5</c:v>
                      </c:pt>
                      <c:pt idx="1">
                        <c:v>4</c:v>
                      </c:pt>
                      <c:pt idx="2">
                        <c:v>2.3333333333333335</c:v>
                      </c:pt>
                      <c:pt idx="3">
                        <c:v>3.125</c:v>
                      </c:pt>
                      <c:pt idx="4">
                        <c:v>3</c:v>
                      </c:pt>
                      <c:pt idx="5">
                        <c:v>3</c:v>
                      </c:pt>
                      <c:pt idx="6">
                        <c:v>2.4</c:v>
                      </c:pt>
                      <c:pt idx="7">
                        <c:v>2.6666666666666665</c:v>
                      </c:pt>
                      <c:pt idx="8">
                        <c:v>3.1428571428571428</c:v>
                      </c:pt>
                      <c:pt idx="9">
                        <c:v>2.6666666666666665</c:v>
                      </c:pt>
                      <c:pt idx="10">
                        <c:v>2.875</c:v>
                      </c:pt>
                      <c:pt idx="11">
                        <c:v>2.5</c:v>
                      </c:pt>
                      <c:pt idx="12">
                        <c:v>2.0833333333333335</c:v>
                      </c:pt>
                      <c:pt idx="13">
                        <c:v>3.2307692307692308</c:v>
                      </c:pt>
                      <c:pt idx="14">
                        <c:v>2.3333333333333335</c:v>
                      </c:pt>
                      <c:pt idx="15">
                        <c:v>2</c:v>
                      </c:pt>
                      <c:pt idx="16">
                        <c:v>3.6</c:v>
                      </c:pt>
                      <c:pt idx="17">
                        <c:v>2.5</c:v>
                      </c:pt>
                      <c:pt idx="18">
                        <c:v>3.3333333333333335</c:v>
                      </c:pt>
                      <c:pt idx="19">
                        <c:v>3.8181818181818183</c:v>
                      </c:pt>
                    </c:numCache>
                  </c:numRef>
                </c:val>
                <c:extLst xmlns:c15="http://schemas.microsoft.com/office/drawing/2012/chart">
                  <c:ext xmlns:c16="http://schemas.microsoft.com/office/drawing/2014/chart" uri="{C3380CC4-5D6E-409C-BE32-E72D297353CC}">
                    <c16:uniqueId val="{00000003-D3B4-42FA-8532-FAAC8EF1ED9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Sheet2!$K$2</c15:sqref>
                        </c15:formulaRef>
                      </c:ext>
                    </c:extLst>
                    <c:strCache>
                      <c:ptCount val="1"/>
                      <c:pt idx="0">
                        <c:v>Sales Volume</c:v>
                      </c:pt>
                    </c:strCache>
                  </c:strRef>
                </c:tx>
                <c:invertIfNegative val="0"/>
                <c:cat>
                  <c:multiLvlStrRef>
                    <c:extLst xmlns:c15="http://schemas.microsoft.com/office/drawing/2012/chart">
                      <c:ext xmlns:c15="http://schemas.microsoft.com/office/drawing/2012/chart" uri="{02D57815-91ED-43cb-92C2-25804820EDAC}">
                        <c15:formulaRef>
                          <c15:sqref>Sheet2!$C$2:$D$22</c15:sqref>
                        </c15:formulaRef>
                      </c:ext>
                    </c:extLst>
                    <c:multiLvlStrCache>
                      <c:ptCount val="21"/>
                      <c:lvl>
                        <c:pt idx="0">
                          <c:v>Gender</c:v>
                        </c:pt>
                        <c:pt idx="1">
                          <c:v>Female</c:v>
                        </c:pt>
                        <c:pt idx="2">
                          <c:v>Female</c:v>
                        </c:pt>
                        <c:pt idx="3">
                          <c:v>Male</c:v>
                        </c:pt>
                        <c:pt idx="4">
                          <c:v>Female</c:v>
                        </c:pt>
                        <c:pt idx="5">
                          <c:v>Male</c:v>
                        </c:pt>
                        <c:pt idx="6">
                          <c:v>Female</c:v>
                        </c:pt>
                        <c:pt idx="7">
                          <c:v>Female</c:v>
                        </c:pt>
                        <c:pt idx="8">
                          <c:v>Male</c:v>
                        </c:pt>
                        <c:pt idx="9">
                          <c:v>Female</c:v>
                        </c:pt>
                        <c:pt idx="10">
                          <c:v>Female</c:v>
                        </c:pt>
                        <c:pt idx="11">
                          <c:v>Female</c:v>
                        </c:pt>
                        <c:pt idx="12">
                          <c:v>Female</c:v>
                        </c:pt>
                        <c:pt idx="13">
                          <c:v>Male</c:v>
                        </c:pt>
                        <c:pt idx="14">
                          <c:v>Female</c:v>
                        </c:pt>
                        <c:pt idx="15">
                          <c:v>Female</c:v>
                        </c:pt>
                        <c:pt idx="16">
                          <c:v>Male</c:v>
                        </c:pt>
                        <c:pt idx="17">
                          <c:v>Female</c:v>
                        </c:pt>
                        <c:pt idx="18">
                          <c:v>Female</c:v>
                        </c:pt>
                        <c:pt idx="19">
                          <c:v>Female</c:v>
                        </c:pt>
                        <c:pt idx="20">
                          <c:v>Male</c:v>
                        </c:pt>
                      </c:lvl>
                      <c:lvl>
                        <c:pt idx="0">
                          <c:v>Category</c:v>
                        </c:pt>
                        <c:pt idx="1">
                          <c:v>Ring</c:v>
                        </c:pt>
                        <c:pt idx="2">
                          <c:v>Necklace</c:v>
                        </c:pt>
                        <c:pt idx="3">
                          <c:v>Ring</c:v>
                        </c:pt>
                        <c:pt idx="4">
                          <c:v>Earrings</c:v>
                        </c:pt>
                        <c:pt idx="5">
                          <c:v>Bracelet</c:v>
                        </c:pt>
                        <c:pt idx="6">
                          <c:v>Necklace</c:v>
                        </c:pt>
                        <c:pt idx="7">
                          <c:v>Earrings</c:v>
                        </c:pt>
                        <c:pt idx="8">
                          <c:v>Necklace</c:v>
                        </c:pt>
                        <c:pt idx="9">
                          <c:v>Bracelet</c:v>
                        </c:pt>
                        <c:pt idx="10">
                          <c:v>Ring</c:v>
                        </c:pt>
                        <c:pt idx="11">
                          <c:v>Earrings</c:v>
                        </c:pt>
                        <c:pt idx="12">
                          <c:v>Bracelet</c:v>
                        </c:pt>
                        <c:pt idx="13">
                          <c:v>Necklace</c:v>
                        </c:pt>
                        <c:pt idx="14">
                          <c:v>Bracelet</c:v>
                        </c:pt>
                        <c:pt idx="15">
                          <c:v>Earrings</c:v>
                        </c:pt>
                        <c:pt idx="16">
                          <c:v>Ring</c:v>
                        </c:pt>
                        <c:pt idx="17">
                          <c:v>Necklace</c:v>
                        </c:pt>
                        <c:pt idx="18">
                          <c:v>Earrings</c:v>
                        </c:pt>
                        <c:pt idx="19">
                          <c:v>Ring</c:v>
                        </c:pt>
                        <c:pt idx="20">
                          <c:v>Bracelet</c:v>
                        </c:pt>
                      </c:lvl>
                    </c:multiLvlStrCache>
                  </c:multiLvlStrRef>
                </c:cat>
                <c:val>
                  <c:numRef>
                    <c:extLst xmlns:c15="http://schemas.microsoft.com/office/drawing/2012/chart">
                      <c:ext xmlns:c15="http://schemas.microsoft.com/office/drawing/2012/chart" uri="{02D57815-91ED-43cb-92C2-25804820EDAC}">
                        <c15:formulaRef>
                          <c15:sqref>Sheet2!$K$3:$K$22</c15:sqref>
                        </c15:formulaRef>
                      </c:ext>
                    </c:extLst>
                    <c:numCache>
                      <c:formatCode>_ [$AED]\ * #,##0_ ;_ [$AED]\ * \-#,##0_ ;_ [$AED]\ * "-"_ ;_ @_ </c:formatCode>
                      <c:ptCount val="20"/>
                      <c:pt idx="0">
                        <c:v>250000</c:v>
                      </c:pt>
                      <c:pt idx="1">
                        <c:v>30000</c:v>
                      </c:pt>
                      <c:pt idx="2">
                        <c:v>70000</c:v>
                      </c:pt>
                      <c:pt idx="3">
                        <c:v>20000</c:v>
                      </c:pt>
                      <c:pt idx="4">
                        <c:v>90000</c:v>
                      </c:pt>
                      <c:pt idx="5">
                        <c:v>36000</c:v>
                      </c:pt>
                      <c:pt idx="6">
                        <c:v>120000</c:v>
                      </c:pt>
                      <c:pt idx="7">
                        <c:v>32000</c:v>
                      </c:pt>
                      <c:pt idx="8">
                        <c:v>33000</c:v>
                      </c:pt>
                      <c:pt idx="9">
                        <c:v>48000</c:v>
                      </c:pt>
                      <c:pt idx="10">
                        <c:v>20700</c:v>
                      </c:pt>
                      <c:pt idx="11">
                        <c:v>47500</c:v>
                      </c:pt>
                      <c:pt idx="12">
                        <c:v>100000</c:v>
                      </c:pt>
                      <c:pt idx="13">
                        <c:v>25200</c:v>
                      </c:pt>
                      <c:pt idx="14">
                        <c:v>52500</c:v>
                      </c:pt>
                      <c:pt idx="15">
                        <c:v>54000</c:v>
                      </c:pt>
                      <c:pt idx="16">
                        <c:v>54000</c:v>
                      </c:pt>
                      <c:pt idx="17">
                        <c:v>36000</c:v>
                      </c:pt>
                      <c:pt idx="18">
                        <c:v>100000</c:v>
                      </c:pt>
                      <c:pt idx="19">
                        <c:v>42000</c:v>
                      </c:pt>
                    </c:numCache>
                  </c:numRef>
                </c:val>
                <c:extLst xmlns:c15="http://schemas.microsoft.com/office/drawing/2012/chart">
                  <c:ext xmlns:c16="http://schemas.microsoft.com/office/drawing/2014/chart" uri="{C3380CC4-5D6E-409C-BE32-E72D297353CC}">
                    <c16:uniqueId val="{00000004-D3B4-42FA-8532-FAAC8EF1ED9B}"/>
                  </c:ext>
                </c:extLst>
              </c15:ser>
            </c15:filteredBarSeries>
          </c:ext>
        </c:extLst>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General"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[jewellery merchandising project.xlsx]Graphs and Charts!PivotTable22</c:name>
    <c:fmtId val="17"/>
  </c:pivotSource>
  <c:chart>
    <c:autoTitleDeleted val="1"/>
    <c:pivotFmts>
      <c:pivotFmt>
        <c:idx val="0"/>
      </c:pivotFmt>
      <c:pivotFmt>
        <c:idx val="1"/>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3"/>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5">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5">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66666666666666E-2"/>
          <c:y val="8.4429802692929962E-2"/>
          <c:w val="0.70819586614173224"/>
          <c:h val="0.83114039461414013"/>
        </c:manualLayout>
      </c:layout>
      <c:pie3DChart>
        <c:varyColors val="1"/>
        <c:ser>
          <c:idx val="0"/>
          <c:order val="0"/>
          <c:tx>
            <c:strRef>
              <c:f>'Graphs and Charts'!$C$4</c:f>
              <c:strCache>
                <c:ptCount val="1"/>
                <c:pt idx="0">
                  <c:v>Sum of Total Purchases (2024)</c:v>
                </c:pt>
              </c:strCache>
            </c:strRef>
          </c:tx>
          <c:dPt>
            <c:idx val="0"/>
            <c:bubble3D val="0"/>
            <c:spPr>
              <a:solidFill>
                <a:schemeClr val="accent5">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CD8-4E98-A1CA-20F9548A07E0}"/>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CD8-4E98-A1CA-20F9548A07E0}"/>
              </c:ext>
            </c:extLst>
          </c:dPt>
          <c:dPt>
            <c:idx val="2"/>
            <c:bubble3D val="0"/>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CD8-4E98-A1CA-20F9548A07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'Graphs and Charts'!$B$5:$B$8</c:f>
              <c:strCache>
                <c:ptCount val="3"/>
                <c:pt idx="0">
                  <c:v>25-35</c:v>
                </c:pt>
                <c:pt idx="1">
                  <c:v>35-45</c:v>
                </c:pt>
                <c:pt idx="2">
                  <c:v>45-55</c:v>
                </c:pt>
              </c:strCache>
            </c:strRef>
          </c:cat>
          <c:val>
            <c:numRef>
              <c:f>'Graphs and Charts'!$C$5:$C$8</c:f>
              <c:numCache>
                <c:formatCode>General</c:formatCode>
                <c:ptCount val="3"/>
                <c:pt idx="0">
                  <c:v>117</c:v>
                </c:pt>
                <c:pt idx="1">
                  <c:v>77</c:v>
                </c:pt>
                <c:pt idx="2">
                  <c:v>9</c:v>
                </c:pt>
              </c:numCache>
            </c:numRef>
          </c:val>
          <c:extLst>
            <c:ext xmlns:c16="http://schemas.microsoft.com/office/drawing/2014/chart" uri="{C3380CC4-5D6E-409C-BE32-E72D297353CC}">
              <c16:uniqueId val="{00000006-6CD8-4E98-A1CA-20F9548A07E0}"/>
            </c:ext>
          </c:extLst>
        </c:ser>
        <c:ser>
          <c:idx val="1"/>
          <c:order val="1"/>
          <c:tx>
            <c:strRef>
              <c:f>'Graphs and Charts'!$D$4</c:f>
              <c:strCache>
                <c:ptCount val="1"/>
                <c:pt idx="0">
                  <c:v>Average of Average Spend per Purchase</c:v>
                </c:pt>
              </c:strCache>
            </c:strRef>
          </c:tx>
          <c:dPt>
            <c:idx val="0"/>
            <c:bubble3D val="0"/>
            <c:spPr>
              <a:solidFill>
                <a:schemeClr val="accent5">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6CD8-4E98-A1CA-20F9548A07E0}"/>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6CD8-4E98-A1CA-20F9548A07E0}"/>
              </c:ext>
            </c:extLst>
          </c:dPt>
          <c:dPt>
            <c:idx val="2"/>
            <c:bubble3D val="0"/>
            <c:spPr>
              <a:solidFill>
                <a:schemeClr val="accent5">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6CD8-4E98-A1CA-20F9548A07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'Graphs and Charts'!$B$5:$B$8</c:f>
              <c:strCache>
                <c:ptCount val="3"/>
                <c:pt idx="0">
                  <c:v>25-35</c:v>
                </c:pt>
                <c:pt idx="1">
                  <c:v>35-45</c:v>
                </c:pt>
                <c:pt idx="2">
                  <c:v>45-55</c:v>
                </c:pt>
              </c:strCache>
            </c:strRef>
          </c:cat>
          <c:val>
            <c:numRef>
              <c:f>'Graphs and Charts'!$D$5:$D$8</c:f>
              <c:numCache>
                <c:formatCode>General</c:formatCode>
                <c:ptCount val="3"/>
                <c:pt idx="0">
                  <c:v>895</c:v>
                </c:pt>
                <c:pt idx="1">
                  <c:v>1783.75</c:v>
                </c:pt>
                <c:pt idx="2">
                  <c:v>2850</c:v>
                </c:pt>
              </c:numCache>
            </c:numRef>
          </c:val>
          <c:extLst>
            <c:ext xmlns:c16="http://schemas.microsoft.com/office/drawing/2014/chart" uri="{C3380CC4-5D6E-409C-BE32-E72D297353CC}">
              <c16:uniqueId val="{0000000D-6CD8-4E98-A1CA-20F9548A07E0}"/>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[jewellery merchandising project.xlsx]Graphs and Charts!PivotTable23</c:name>
    <c:fmtId val="6"/>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pivotFmt>
      <c:pivotFmt>
        <c:idx val="5"/>
        <c:spPr>
          <a:solidFill>
            <a:schemeClr val="accent5">
              <a:shade val="58000"/>
            </a:schemeClr>
          </a:solidFill>
          <a:ln w="19050">
            <a:solidFill>
              <a:schemeClr val="lt1"/>
            </a:solidFill>
          </a:ln>
          <a:effectLst/>
        </c:spPr>
      </c:pivotFmt>
      <c:pivotFmt>
        <c:idx val="6"/>
        <c:spPr>
          <a:solidFill>
            <a:schemeClr val="accent5">
              <a:shade val="86000"/>
            </a:schemeClr>
          </a:solidFill>
          <a:ln w="19050">
            <a:solidFill>
              <a:schemeClr val="lt1"/>
            </a:solidFill>
          </a:ln>
          <a:effectLst/>
        </c:spPr>
      </c:pivotFmt>
      <c:pivotFmt>
        <c:idx val="7"/>
        <c:spPr>
          <a:solidFill>
            <a:schemeClr val="accent5">
              <a:tint val="86000"/>
            </a:schemeClr>
          </a:solidFill>
          <a:ln w="19050">
            <a:solidFill>
              <a:schemeClr val="lt1"/>
            </a:solidFill>
          </a:ln>
          <a:effectLst/>
        </c:spPr>
      </c:pivotFmt>
      <c:pivotFmt>
        <c:idx val="8"/>
        <c:spPr>
          <a:solidFill>
            <a:schemeClr val="accent5">
              <a:tint val="58000"/>
            </a:schemeClr>
          </a:solidFill>
          <a:ln w="19050">
            <a:solidFill>
              <a:schemeClr val="lt1"/>
            </a:solidFill>
          </a:ln>
          <a:effectLst/>
        </c:spPr>
      </c:pivotFmt>
      <c:pivotFmt>
        <c:idx val="9"/>
        <c:spPr>
          <a:solidFill>
            <a:schemeClr val="accent5"/>
          </a:solidFill>
          <a:ln w="19050">
            <a:solidFill>
              <a:schemeClr val="lt1"/>
            </a:solidFill>
          </a:ln>
          <a:effectLst/>
        </c:spPr>
        <c:marker>
          <c:symbol val="none"/>
        </c:marker>
      </c:pivotFmt>
      <c:pivotFmt>
        <c:idx val="10"/>
        <c:spPr>
          <a:solidFill>
            <a:schemeClr val="accent5">
              <a:shade val="58000"/>
            </a:schemeClr>
          </a:solidFill>
          <a:ln w="19050">
            <a:solidFill>
              <a:schemeClr val="lt1"/>
            </a:solidFill>
          </a:ln>
          <a:effectLst/>
        </c:spPr>
      </c:pivotFmt>
      <c:pivotFmt>
        <c:idx val="11"/>
        <c:spPr>
          <a:solidFill>
            <a:schemeClr val="accent5">
              <a:shade val="86000"/>
            </a:schemeClr>
          </a:solidFill>
          <a:ln w="19050">
            <a:solidFill>
              <a:schemeClr val="lt1"/>
            </a:solidFill>
          </a:ln>
          <a:effectLst/>
        </c:spPr>
      </c:pivotFmt>
      <c:pivotFmt>
        <c:idx val="12"/>
        <c:spPr>
          <a:solidFill>
            <a:schemeClr val="accent5">
              <a:tint val="86000"/>
            </a:schemeClr>
          </a:solidFill>
          <a:ln w="19050">
            <a:solidFill>
              <a:schemeClr val="lt1"/>
            </a:solidFill>
          </a:ln>
          <a:effectLst/>
        </c:spPr>
      </c:pivotFmt>
      <c:pivotFmt>
        <c:idx val="13"/>
        <c:spPr>
          <a:solidFill>
            <a:schemeClr val="accent5">
              <a:tint val="58000"/>
            </a:schemeClr>
          </a:solidFill>
          <a:ln w="19050">
            <a:solidFill>
              <a:schemeClr val="lt1"/>
            </a:solidFill>
          </a:ln>
          <a:effectLst/>
        </c:spPr>
      </c:pivotFmt>
      <c:pivotFmt>
        <c:idx val="14"/>
        <c:spPr>
          <a:solidFill>
            <a:schemeClr val="accent5"/>
          </a:solidFill>
          <a:ln w="19050">
            <a:solidFill>
              <a:schemeClr val="lt1"/>
            </a:solidFill>
          </a:ln>
          <a:effectLst/>
        </c:spPr>
        <c:marker>
          <c:symbol val="none"/>
        </c:marker>
      </c:pivotFmt>
      <c:pivotFmt>
        <c:idx val="15"/>
        <c:spPr>
          <a:solidFill>
            <a:schemeClr val="accent5">
              <a:shade val="58000"/>
            </a:schemeClr>
          </a:solidFill>
          <a:ln w="19050">
            <a:solidFill>
              <a:schemeClr val="lt1"/>
            </a:solidFill>
          </a:ln>
          <a:effectLst/>
        </c:spPr>
      </c:pivotFmt>
      <c:pivotFmt>
        <c:idx val="16"/>
        <c:spPr>
          <a:solidFill>
            <a:schemeClr val="accent5">
              <a:shade val="86000"/>
            </a:schemeClr>
          </a:solidFill>
          <a:ln w="19050">
            <a:solidFill>
              <a:schemeClr val="lt1"/>
            </a:solidFill>
          </a:ln>
          <a:effectLst/>
        </c:spPr>
      </c:pivotFmt>
      <c:pivotFmt>
        <c:idx val="17"/>
        <c:spPr>
          <a:solidFill>
            <a:schemeClr val="accent5">
              <a:tint val="86000"/>
            </a:schemeClr>
          </a:solidFill>
          <a:ln w="19050">
            <a:solidFill>
              <a:schemeClr val="lt1"/>
            </a:solidFill>
          </a:ln>
          <a:effectLst/>
        </c:spPr>
      </c:pivotFmt>
      <c:pivotFmt>
        <c:idx val="18"/>
        <c:spPr>
          <a:solidFill>
            <a:schemeClr val="accent5">
              <a:tint val="58000"/>
            </a:schemeClr>
          </a:solidFill>
          <a:ln w="19050">
            <a:solidFill>
              <a:schemeClr val="lt1"/>
            </a:solidFill>
          </a:ln>
          <a:effectLst/>
        </c:spPr>
      </c:pivotFmt>
      <c:pivotFmt>
        <c:idx val="19"/>
        <c:spPr>
          <a:solidFill>
            <a:schemeClr val="accent5"/>
          </a:solidFill>
          <a:ln w="19050">
            <a:solidFill>
              <a:schemeClr val="lt1"/>
            </a:solidFill>
          </a:ln>
          <a:effectLst/>
        </c:spPr>
        <c:marker>
          <c:symbol val="none"/>
        </c:marker>
      </c:pivotFmt>
      <c:pivotFmt>
        <c:idx val="20"/>
        <c:spPr>
          <a:solidFill>
            <a:schemeClr val="accent5">
              <a:shade val="58000"/>
            </a:schemeClr>
          </a:solidFill>
          <a:ln w="19050">
            <a:solidFill>
              <a:schemeClr val="lt1"/>
            </a:solidFill>
          </a:ln>
          <a:effectLst/>
        </c:spPr>
      </c:pivotFmt>
      <c:pivotFmt>
        <c:idx val="21"/>
        <c:spPr>
          <a:solidFill>
            <a:schemeClr val="accent5">
              <a:shade val="86000"/>
            </a:schemeClr>
          </a:solidFill>
          <a:ln w="19050">
            <a:solidFill>
              <a:schemeClr val="lt1"/>
            </a:solidFill>
          </a:ln>
          <a:effectLst/>
        </c:spPr>
      </c:pivotFmt>
      <c:pivotFmt>
        <c:idx val="22"/>
        <c:spPr>
          <a:solidFill>
            <a:schemeClr val="accent5">
              <a:tint val="86000"/>
            </a:schemeClr>
          </a:solidFill>
          <a:ln w="19050">
            <a:solidFill>
              <a:schemeClr val="lt1"/>
            </a:solidFill>
          </a:ln>
          <a:effectLst/>
        </c:spPr>
      </c:pivotFmt>
      <c:pivotFmt>
        <c:idx val="23"/>
        <c:spPr>
          <a:solidFill>
            <a:schemeClr val="accent5">
              <a:tint val="58000"/>
            </a:schemeClr>
          </a:solidFill>
          <a:ln w="19050">
            <a:solidFill>
              <a:schemeClr val="lt1"/>
            </a:solidFill>
          </a:ln>
          <a:effectLst/>
        </c:spPr>
      </c:pivotFmt>
    </c:pivotFmts>
    <c:plotArea>
      <c:layout/>
      <c:doughnutChart>
        <c:varyColors val="1"/>
        <c:ser>
          <c:idx val="0"/>
          <c:order val="0"/>
          <c:tx>
            <c:strRef>
              <c:f>'Graphs and Charts'!$C$21</c:f>
              <c:strCache>
                <c:ptCount val="1"/>
                <c:pt idx="0">
                  <c:v>Sum of Units Sold (2024)</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4903-4995-8EA0-8CE0CCAC83A0}"/>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4903-4995-8EA0-8CE0CCAC83A0}"/>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4903-4995-8EA0-8CE0CCAC83A0}"/>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4903-4995-8EA0-8CE0CCAC83A0}"/>
              </c:ext>
            </c:extLst>
          </c:dPt>
          <c:cat>
            <c:strRef>
              <c:f>'Graphs and Charts'!$B$22:$B$26</c:f>
              <c:strCache>
                <c:ptCount val="4"/>
                <c:pt idx="0">
                  <c:v>Bracelet</c:v>
                </c:pt>
                <c:pt idx="1">
                  <c:v>Earrings</c:v>
                </c:pt>
                <c:pt idx="2">
                  <c:v>Necklace</c:v>
                </c:pt>
                <c:pt idx="3">
                  <c:v>Ring</c:v>
                </c:pt>
              </c:strCache>
            </c:strRef>
          </c:cat>
          <c:val>
            <c:numRef>
              <c:f>'Graphs and Charts'!$C$22:$C$26</c:f>
              <c:numCache>
                <c:formatCode>General</c:formatCode>
                <c:ptCount val="4"/>
                <c:pt idx="0">
                  <c:v>720</c:v>
                </c:pt>
                <c:pt idx="1">
                  <c:v>725</c:v>
                </c:pt>
                <c:pt idx="2">
                  <c:v>625</c:v>
                </c:pt>
                <c:pt idx="3">
                  <c:v>260</c:v>
                </c:pt>
              </c:numCache>
            </c:numRef>
          </c:val>
          <c:extLst>
            <c:ext xmlns:c16="http://schemas.microsoft.com/office/drawing/2014/chart" uri="{C3380CC4-5D6E-409C-BE32-E72D297353CC}">
              <c16:uniqueId val="{00000008-4903-4995-8EA0-8CE0CCAC83A0}"/>
            </c:ext>
          </c:extLst>
        </c:ser>
        <c:ser>
          <c:idx val="1"/>
          <c:order val="1"/>
          <c:tx>
            <c:strRef>
              <c:f>'Graphs and Charts'!$D$21</c:f>
              <c:strCache>
                <c:ptCount val="1"/>
                <c:pt idx="0">
                  <c:v>Sum of Units in Stock</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A-4903-4995-8EA0-8CE0CCAC83A0}"/>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C-4903-4995-8EA0-8CE0CCAC83A0}"/>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E-4903-4995-8EA0-8CE0CCAC83A0}"/>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10-4903-4995-8EA0-8CE0CCAC83A0}"/>
              </c:ext>
            </c:extLst>
          </c:dPt>
          <c:cat>
            <c:strRef>
              <c:f>'Graphs and Charts'!$B$22:$B$26</c:f>
              <c:strCache>
                <c:ptCount val="4"/>
                <c:pt idx="0">
                  <c:v>Bracelet</c:v>
                </c:pt>
                <c:pt idx="1">
                  <c:v>Earrings</c:v>
                </c:pt>
                <c:pt idx="2">
                  <c:v>Necklace</c:v>
                </c:pt>
                <c:pt idx="3">
                  <c:v>Ring</c:v>
                </c:pt>
              </c:strCache>
            </c:strRef>
          </c:cat>
          <c:val>
            <c:numRef>
              <c:f>'Graphs and Charts'!$D$22:$D$26</c:f>
              <c:numCache>
                <c:formatCode>General</c:formatCode>
                <c:ptCount val="4"/>
                <c:pt idx="0">
                  <c:v>220</c:v>
                </c:pt>
                <c:pt idx="1">
                  <c:v>260</c:v>
                </c:pt>
                <c:pt idx="2">
                  <c:v>187</c:v>
                </c:pt>
                <c:pt idx="3">
                  <c:v>107</c:v>
                </c:pt>
              </c:numCache>
            </c:numRef>
          </c:val>
          <c:extLst>
            <c:ext xmlns:c16="http://schemas.microsoft.com/office/drawing/2014/chart" uri="{C3380CC4-5D6E-409C-BE32-E72D297353CC}">
              <c16:uniqueId val="{00000011-4903-4995-8EA0-8CE0CCAC83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plotArea>
      <cx:plotAreaRegion>
        <cx:series layoutId="treemap" uniqueId="{9B5AADFE-66E2-470C-9696-89FE17F07FB2}">
          <cx:tx>
            <cx:txData>
              <cx:f>_xlchart.v1.3</cx:f>
              <cx:v>Total Sales</cx:v>
            </cx:txData>
          </cx:tx>
          <cx:dataLabels pos="inEnd">
            <cx:txPr>
              <a:bodyPr spcFirstLastPara="1" vertOverflow="ellipsis" wrap="square" lIns="0" tIns="0" rIns="0" bIns="0" anchor="ctr" anchorCtr="1">
                <a:spAutoFit/>
              </a:bodyPr>
              <a:lstStyle/>
              <a:p>
                <a:pPr>
                  <a:defRPr sz="1000" b="1"/>
                </a:pPr>
                <a:endParaRPr lang="en-US" sz="1000" b="1"/>
              </a:p>
            </cx:txPr>
            <cx:visibility seriesName="0" categoryName="1" value="0"/>
          </cx:dataLabels>
          <cx:dataId val="0"/>
          <cx:layoutPr>
            <cx:parentLabelLayout val="banner"/>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plotArea>
      <cx:plotAreaRegion>
        <cx:series layoutId="treemap" uniqueId="{9B5AADFE-66E2-470C-9696-89FE17F07FB2}">
          <cx:tx>
            <cx:txData>
              <cx:f>_xlchart.v1.6</cx:f>
              <cx:v>Total Sales</cx:v>
            </cx:txData>
          </cx:tx>
          <cx:dataLabels pos="inEnd">
            <cx:txPr>
              <a:bodyPr spcFirstLastPara="1" vertOverflow="ellipsis" wrap="square" lIns="0" tIns="0" rIns="0" bIns="0" anchor="ctr" anchorCtr="1">
                <a:spAutoFit/>
              </a:bodyPr>
              <a:lstStyle/>
              <a:p>
                <a:pPr>
                  <a:defRPr sz="1000" b="1"/>
                </a:pPr>
                <a:endParaRPr lang="en-US" sz="1000" b="1"/>
              </a:p>
            </cx:txPr>
            <cx:visibility seriesName="0" categoryName="1" value="0"/>
          </cx:dataLabels>
          <cx:dataId val="0"/>
          <cx:layoutPr>
            <cx:parentLabelLayout val="banner"/>
          </cx:layoutPr>
        </cx:series>
      </cx:plotAreaRegion>
    </cx:plotArea>
  </cx:chart>
  <cx:spPr>
    <a:no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413">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2"/>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2"/>
    </cs:fontRef>
  </cs:dropLine>
  <cs:errorBar>
    <cs:lnRef idx="0"/>
    <cs:fillRef idx="0"/>
    <cs:effectRef idx="0"/>
    <cs:fontRef idx="minor">
      <a:schemeClr val="tx2"/>
    </cs:fontRef>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lumOff val="10000"/>
          </a:schemeClr>
        </a:solidFill>
      </a:ln>
    </cs:spPr>
  </cs:gridlineMinor>
  <cs:hiLoLine>
    <cs:lnRef idx="0"/>
    <cs:fillRef idx="0"/>
    <cs:effectRef idx="0"/>
    <cs:fontRef idx="minor">
      <a:schemeClr val="tx2"/>
    </cs:fontRef>
  </cs:hiLoLine>
  <cs:leaderLine>
    <cs:lnRef idx="0"/>
    <cs:fillRef idx="0"/>
    <cs:effectRef idx="0"/>
    <cs:fontRef idx="minor">
      <a:schemeClr val="tx2"/>
    </cs:fontRef>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tx2"/>
    </cs:fontRef>
    <cs:spPr>
      <a:solidFill>
        <a:schemeClr val="lt1"/>
      </a:solidFill>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3">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2"/>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2"/>
    </cs:fontRef>
  </cs:dropLine>
  <cs:errorBar>
    <cs:lnRef idx="0"/>
    <cs:fillRef idx="0"/>
    <cs:effectRef idx="0"/>
    <cs:fontRef idx="minor">
      <a:schemeClr val="tx2"/>
    </cs:fontRef>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lumOff val="10000"/>
          </a:schemeClr>
        </a:solidFill>
      </a:ln>
    </cs:spPr>
  </cs:gridlineMinor>
  <cs:hiLoLine>
    <cs:lnRef idx="0"/>
    <cs:fillRef idx="0"/>
    <cs:effectRef idx="0"/>
    <cs:fontRef idx="minor">
      <a:schemeClr val="tx2"/>
    </cs:fontRef>
  </cs:hiLoLine>
  <cs:leaderLine>
    <cs:lnRef idx="0"/>
    <cs:fillRef idx="0"/>
    <cs:effectRef idx="0"/>
    <cs:fontRef idx="minor">
      <a:schemeClr val="tx2"/>
    </cs:fontRef>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tx2"/>
    </cs:fontRef>
    <cs:spPr>
      <a:solidFill>
        <a:schemeClr val="lt1"/>
      </a:solidFill>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2_1">
  <dgm:title val=""/>
  <dgm:desc val=""/>
  <dgm:catLst>
    <dgm:cat type="accent2" pri="11100"/>
  </dgm:catLst>
  <dgm:styleLbl name="node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2">
        <a:shade val="80000"/>
      </a:schemeClr>
    </dgm:linClrLst>
    <dgm:effectClrLst/>
    <dgm:txLinClrLst/>
    <dgm:txFillClrLst/>
    <dgm:txEffectClrLst/>
  </dgm:styleLbl>
  <dgm:styleLbl name="node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f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align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bgImgPlace1">
    <dgm:fillClrLst meth="repeat">
      <a:schemeClr val="accent2">
        <a:tint val="40000"/>
      </a:schemeClr>
    </dgm:fillClrLst>
    <dgm:linClrLst meth="repeat">
      <a:schemeClr val="accent2">
        <a:shade val="80000"/>
      </a:schemeClr>
    </dgm:linClrLst>
    <dgm:effectClrLst/>
    <dgm:txLinClrLst/>
    <dgm:txFillClrLst meth="repeat">
      <a:schemeClr val="lt1"/>
    </dgm:txFillClrLst>
    <dgm:txEffectClrLst/>
  </dgm:styleLbl>
  <dgm:styleLbl name="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f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bgSibTrans2D1">
    <dgm:fillClrLst meth="repeat">
      <a:schemeClr val="accent2">
        <a:tint val="60000"/>
      </a:schemeClr>
    </dgm:fillClrLst>
    <dgm:linClrLst meth="repeat">
      <a:schemeClr val="accent2">
        <a:tint val="60000"/>
      </a:schemeClr>
    </dgm:linClrLst>
    <dgm:effectClrLst/>
    <dgm:txLinClrLst/>
    <dgm:txFillClrLst meth="repeat">
      <a:schemeClr val="dk1"/>
    </dgm:txFillClrLst>
    <dgm:txEffectClrLst/>
  </dgm:styleLbl>
  <dgm:styleLbl name="sibTrans1D1">
    <dgm:fillClrLst meth="repeat">
      <a:schemeClr val="accent2"/>
    </dgm:fillClrLst>
    <dgm:linClrLst meth="repeat">
      <a:schemeClr val="accent2"/>
    </dgm:linClrLst>
    <dgm:effectClrLst/>
    <dgm:txLinClrLst/>
    <dgm:txFillClrLst meth="repeat">
      <a:schemeClr val="tx1"/>
    </dgm:txFillClrLst>
    <dgm:txEffectClrLst/>
  </dgm:styleLbl>
  <dgm:styleLbl name="callout">
    <dgm:fillClrLst meth="repeat">
      <a:schemeClr val="accent2"/>
    </dgm:fillClrLst>
    <dgm:linClrLst meth="repeat">
      <a:schemeClr val="accent2"/>
    </dgm:linClrLst>
    <dgm:effectClrLst/>
    <dgm:txLinClrLst/>
    <dgm:txFillClrLst meth="repeat">
      <a:schemeClr val="tx1"/>
    </dgm:txFillClrLst>
    <dgm:txEffectClrLst/>
  </dgm:styleLbl>
  <dgm:styleLbl name="asst0">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2">
        <a:shade val="80000"/>
      </a:schemeClr>
    </dgm:linClrLst>
    <dgm:effectClrLst/>
    <dgm:txLinClrLst/>
    <dgm:txFillClrLst meth="repeat">
      <a:schemeClr val="dk1"/>
    </dgm:txFillClrLst>
    <dgm:txEffectClrLst/>
  </dgm:styleLbl>
  <dgm:styleLbl name="parChTrans2D1">
    <dgm:fillClrLst meth="repeat">
      <a:schemeClr val="accent2">
        <a:tint val="60000"/>
      </a:schemeClr>
    </dgm:fillClrLst>
    <dgm:linClrLst meth="repeat">
      <a:schemeClr val="accent2">
        <a:tint val="60000"/>
      </a:schemeClr>
    </dgm:linClrLst>
    <dgm:effectClrLst/>
    <dgm:txLinClrLst/>
    <dgm:txFillClrLst/>
    <dgm:txEffectClrLst/>
  </dgm:styleLbl>
  <dgm:styleLbl name="parChTrans2D2">
    <dgm:fillClrLst meth="repeat">
      <a:schemeClr val="accent2"/>
    </dgm:fillClrLst>
    <dgm:linClrLst meth="repeat">
      <a:schemeClr val="accent2"/>
    </dgm:linClrLst>
    <dgm:effectClrLst/>
    <dgm:txLinClrLst/>
    <dgm:txFillClrLst/>
    <dgm:txEffectClrLst/>
  </dgm:styleLbl>
  <dgm:styleLbl name="parChTrans2D3">
    <dgm:fillClrLst meth="repeat">
      <a:schemeClr val="accent2"/>
    </dgm:fillClrLst>
    <dgm:linClrLst meth="repeat">
      <a:schemeClr val="accent2"/>
    </dgm:linClrLst>
    <dgm:effectClrLst/>
    <dgm:txLinClrLst/>
    <dgm:txFillClrLst/>
    <dgm:txEffectClrLst/>
  </dgm:styleLbl>
  <dgm:styleLbl name="parChTrans2D4">
    <dgm:fillClrLst meth="repeat">
      <a:schemeClr val="accent2"/>
    </dgm:fillClrLst>
    <dgm:linClrLst meth="repeat">
      <a:schemeClr val="accent2"/>
    </dgm:linClrLst>
    <dgm:effectClrLst/>
    <dgm:txLinClrLst/>
    <dgm:txFillClrLst meth="repeat">
      <a:schemeClr val="lt1"/>
    </dgm:txFillClrLst>
    <dgm:txEffectClrLst/>
  </dgm:styleLbl>
  <dgm:styleLbl name="parChTrans1D1">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2">
    <dgm:fillClrLst meth="repeat">
      <a:schemeClr val="accent2"/>
    </dgm:fillClrLst>
    <dgm:linClrLst meth="repeat">
      <a:schemeClr val="accent2">
        <a:shade val="60000"/>
      </a:schemeClr>
    </dgm:linClrLst>
    <dgm:effectClrLst/>
    <dgm:txLinClrLst/>
    <dgm:txFillClrLst meth="repeat">
      <a:schemeClr val="tx1"/>
    </dgm:txFillClrLst>
    <dgm:txEffectClrLst/>
  </dgm:styleLbl>
  <dgm:styleLbl name="parChTrans1D3">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parChTrans1D4">
    <dgm:fillClrLst meth="repeat">
      <a:schemeClr val="accent2"/>
    </dgm:fillClrLst>
    <dgm:linClrLst meth="repeat">
      <a:schemeClr val="accent2">
        <a:shade val="80000"/>
      </a:schemeClr>
    </dgm:linClrLst>
    <dgm:effectClrLst/>
    <dgm:txLinClrLst/>
    <dgm:txFillClrLst meth="repeat">
      <a:schemeClr val="tx1"/>
    </dgm:txFillClrLst>
    <dgm:txEffectClrLst/>
  </dgm:styleLbl>
  <dgm:styleLbl name="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conF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align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trAlignAcc1">
    <dgm:fillClrLst meth="repeat">
      <a:schemeClr val="accent2">
        <a:alpha val="40000"/>
        <a:tint val="40000"/>
      </a:schemeClr>
    </dgm:fillClrLst>
    <dgm:linClrLst meth="repeat">
      <a:schemeClr val="accent2"/>
    </dgm:linClrLst>
    <dgm:effectClrLst/>
    <dgm:txLinClrLst/>
    <dgm:txFillClrLst meth="repeat">
      <a:schemeClr val="dk1"/>
    </dgm:txFillClrLst>
    <dgm:txEffectClrLst/>
  </dgm:styleLbl>
  <dgm:styleLbl name="bgAcc1">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solidFgAcc1">
    <dgm:fillClrLst meth="repeat">
      <a:schemeClr val="lt1"/>
    </dgm:fillClrLst>
    <dgm:linClrLst meth="repeat">
      <a:schemeClr val="accent2"/>
    </dgm:linClrLst>
    <dgm:effectClrLst/>
    <dgm:txLinClrLst/>
    <dgm:txFillClrLst meth="repeat">
      <a:schemeClr val="dk1"/>
    </dgm:txFillClrLst>
    <dgm:txEffectClrLst/>
  </dgm:styleLbl>
  <dgm:styleLbl name="solidAlignAcc1">
    <dgm:fillClrLst meth="repeat">
      <a:schemeClr val="lt1"/>
    </dgm:fillClrLst>
    <dgm:linClrLst meth="repeat">
      <a:schemeClr val="accent2"/>
    </dgm:linClrLst>
    <dgm:effectClrLst/>
    <dgm:txLinClrLst/>
    <dgm:txFillClrLst meth="repeat">
      <a:schemeClr val="dk1"/>
    </dgm:txFillClrLst>
    <dgm:txEffectClrLst/>
  </dgm:styleLbl>
  <dgm:styleLbl name="solidBgAcc1">
    <dgm:fillClrLst meth="repeat">
      <a:schemeClr val="lt1"/>
    </dgm:fillClrLst>
    <dgm:linClrLst meth="repeat">
      <a:schemeClr val="accent2"/>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2">
        <a:alpha val="90000"/>
      </a:schemeClr>
    </dgm:linClrLst>
    <dgm:effectClrLst/>
    <dgm:txLinClrLst/>
    <dgm:txFillClrLst meth="repeat">
      <a:schemeClr val="dk1"/>
    </dgm:txFillClrLst>
    <dgm:txEffectClrLst/>
  </dgm:styleLbl>
  <dgm:styleLbl name="fgAcc0">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2">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3">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fgAcc4">
    <dgm:fillClrLst meth="repeat">
      <a:schemeClr val="accent2">
        <a:alpha val="90000"/>
        <a:tint val="40000"/>
      </a:schemeClr>
    </dgm:fillClrLst>
    <dgm:linClrLst meth="repeat">
      <a:schemeClr val="accent2"/>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accent2"/>
    </dgm:linClrLst>
    <dgm:effectClrLst/>
    <dgm:txLinClrLst/>
    <dgm:txFillClrLst meth="repeat">
      <a:schemeClr val="dk1"/>
    </dgm:txFillClrLst>
    <dgm:txEffectClrLst/>
  </dgm:styleLbl>
  <dgm:styleLbl name="dkBgShp">
    <dgm:fillClrLst meth="repeat">
      <a:schemeClr val="accent2">
        <a:shade val="80000"/>
      </a:schemeClr>
    </dgm:fillClrLst>
    <dgm:linClrLst meth="repeat">
      <a:schemeClr val="accent2"/>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F44E43B-73FE-4727-8452-B276148AD1CA}" type="doc">
      <dgm:prSet loTypeId="urn:microsoft.com/office/officeart/2005/8/layout/hList6" loCatId="list" qsTypeId="urn:microsoft.com/office/officeart/2005/8/quickstyle/simple1" qsCatId="simple" csTypeId="urn:microsoft.com/office/officeart/2005/8/colors/accent2_1" csCatId="accent2" phldr="1"/>
      <dgm:spPr/>
      <dgm:t>
        <a:bodyPr/>
        <a:lstStyle/>
        <a:p>
          <a:endParaRPr lang="en-US"/>
        </a:p>
      </dgm:t>
    </dgm:pt>
    <dgm:pt modelId="{97A66E3C-9441-47A4-8A3E-0E0A580F1CCF}">
      <dgm:prSet custT="1"/>
      <dgm:spPr>
        <a:ln>
          <a:solidFill>
            <a:srgbClr val="0A345A"/>
          </a:solidFill>
        </a:ln>
      </dgm:spPr>
      <dgm:t>
        <a:bodyPr/>
        <a:lstStyle/>
        <a:p>
          <a:r>
            <a:rPr lang="en-IN" sz="1100" b="1"/>
            <a:t>Informed Decision-Making</a:t>
          </a:r>
          <a:r>
            <a:rPr lang="en-IN" sz="1100"/>
            <a:t>: Data-driven choices enhance product selection.</a:t>
          </a:r>
        </a:p>
      </dgm:t>
    </dgm:pt>
    <dgm:pt modelId="{5694542B-C8B9-463B-BE87-DC5B824FC2DE}" type="parTrans" cxnId="{D278285F-2B21-471B-BBF3-1BC8B88FD949}">
      <dgm:prSet/>
      <dgm:spPr/>
      <dgm:t>
        <a:bodyPr/>
        <a:lstStyle/>
        <a:p>
          <a:endParaRPr lang="en-US">
            <a:solidFill>
              <a:sysClr val="windowText" lastClr="000000"/>
            </a:solidFill>
          </a:endParaRPr>
        </a:p>
      </dgm:t>
    </dgm:pt>
    <dgm:pt modelId="{4F283BEF-7BBD-4C1E-BB9E-A2F8608B3D9F}" type="sibTrans" cxnId="{D278285F-2B21-471B-BBF3-1BC8B88FD949}">
      <dgm:prSet/>
      <dgm:spPr/>
      <dgm:t>
        <a:bodyPr/>
        <a:lstStyle/>
        <a:p>
          <a:endParaRPr lang="en-US">
            <a:solidFill>
              <a:sysClr val="windowText" lastClr="000000"/>
            </a:solidFill>
          </a:endParaRPr>
        </a:p>
      </dgm:t>
    </dgm:pt>
    <dgm:pt modelId="{D7688CB0-3753-4871-AE00-555AE2F752C9}">
      <dgm:prSet custT="1"/>
      <dgm:spPr>
        <a:ln>
          <a:solidFill>
            <a:srgbClr val="0A345A"/>
          </a:solidFill>
        </a:ln>
      </dgm:spPr>
      <dgm:t>
        <a:bodyPr/>
        <a:lstStyle/>
        <a:p>
          <a:r>
            <a:rPr lang="en-IN" sz="1100" b="1"/>
            <a:t>Optimized Inventory Management</a:t>
          </a:r>
          <a:r>
            <a:rPr lang="en-IN" sz="1100"/>
            <a:t>: Balance stock levels and demand effectively.</a:t>
          </a:r>
        </a:p>
      </dgm:t>
    </dgm:pt>
    <dgm:pt modelId="{75229AD2-91BE-4E63-A6FD-978927D300C6}" type="parTrans" cxnId="{DF8945F4-79D3-40F5-942B-DEC65A309DB9}">
      <dgm:prSet/>
      <dgm:spPr/>
      <dgm:t>
        <a:bodyPr/>
        <a:lstStyle/>
        <a:p>
          <a:endParaRPr lang="en-US">
            <a:solidFill>
              <a:sysClr val="windowText" lastClr="000000"/>
            </a:solidFill>
          </a:endParaRPr>
        </a:p>
      </dgm:t>
    </dgm:pt>
    <dgm:pt modelId="{FA363EF7-BE7A-42B7-B1DE-87F6EE4DADCD}" type="sibTrans" cxnId="{DF8945F4-79D3-40F5-942B-DEC65A309DB9}">
      <dgm:prSet/>
      <dgm:spPr/>
      <dgm:t>
        <a:bodyPr/>
        <a:lstStyle/>
        <a:p>
          <a:endParaRPr lang="en-US">
            <a:solidFill>
              <a:sysClr val="windowText" lastClr="000000"/>
            </a:solidFill>
          </a:endParaRPr>
        </a:p>
      </dgm:t>
    </dgm:pt>
    <dgm:pt modelId="{351B0EA5-5BA1-4B9F-9E07-98E23F5271D8}">
      <dgm:prSet custT="1"/>
      <dgm:spPr>
        <a:ln>
          <a:solidFill>
            <a:srgbClr val="0A345A"/>
          </a:solidFill>
        </a:ln>
      </dgm:spPr>
      <dgm:t>
        <a:bodyPr/>
        <a:lstStyle/>
        <a:p>
          <a:r>
            <a:rPr lang="en-IN" sz="1100" b="1"/>
            <a:t>Effective Pricing Strategies</a:t>
          </a:r>
          <a:r>
            <a:rPr lang="en-IN" sz="1100"/>
            <a:t>: Adjust prices based on customer behavior.</a:t>
          </a:r>
        </a:p>
      </dgm:t>
    </dgm:pt>
    <dgm:pt modelId="{D38D9A50-2F32-447D-9E87-55DAE24BB6DA}" type="parTrans" cxnId="{18E3DA8D-63D1-4423-B210-58A52DE50278}">
      <dgm:prSet/>
      <dgm:spPr/>
      <dgm:t>
        <a:bodyPr/>
        <a:lstStyle/>
        <a:p>
          <a:endParaRPr lang="en-US">
            <a:solidFill>
              <a:sysClr val="windowText" lastClr="000000"/>
            </a:solidFill>
          </a:endParaRPr>
        </a:p>
      </dgm:t>
    </dgm:pt>
    <dgm:pt modelId="{5A067AE8-5248-4B52-9C1E-0E064492899E}" type="sibTrans" cxnId="{18E3DA8D-63D1-4423-B210-58A52DE50278}">
      <dgm:prSet/>
      <dgm:spPr/>
      <dgm:t>
        <a:bodyPr/>
        <a:lstStyle/>
        <a:p>
          <a:endParaRPr lang="en-US">
            <a:solidFill>
              <a:sysClr val="windowText" lastClr="000000"/>
            </a:solidFill>
          </a:endParaRPr>
        </a:p>
      </dgm:t>
    </dgm:pt>
    <dgm:pt modelId="{83644BC7-E327-4896-B3F4-95CE6BDC1AA9}">
      <dgm:prSet custT="1"/>
      <dgm:spPr>
        <a:ln>
          <a:solidFill>
            <a:srgbClr val="0A345A"/>
          </a:solidFill>
        </a:ln>
      </dgm:spPr>
      <dgm:t>
        <a:bodyPr/>
        <a:lstStyle/>
        <a:p>
          <a:r>
            <a:rPr lang="en-IN" sz="1100" b="1"/>
            <a:t>Accurate Stock Replenishment</a:t>
          </a:r>
          <a:r>
            <a:rPr lang="en-IN" sz="1100"/>
            <a:t>: Ensure popular items stay in stock.</a:t>
          </a:r>
        </a:p>
      </dgm:t>
    </dgm:pt>
    <dgm:pt modelId="{D622AB59-DE83-42F5-AAD2-92330A53CCE7}" type="parTrans" cxnId="{ABF1AD3B-4BF7-4896-9293-5501BBE90102}">
      <dgm:prSet/>
      <dgm:spPr/>
      <dgm:t>
        <a:bodyPr/>
        <a:lstStyle/>
        <a:p>
          <a:endParaRPr lang="en-US">
            <a:solidFill>
              <a:sysClr val="windowText" lastClr="000000"/>
            </a:solidFill>
          </a:endParaRPr>
        </a:p>
      </dgm:t>
    </dgm:pt>
    <dgm:pt modelId="{C44F28F2-D3D5-413F-8067-1BF313F9BF74}" type="sibTrans" cxnId="{ABF1AD3B-4BF7-4896-9293-5501BBE90102}">
      <dgm:prSet/>
      <dgm:spPr/>
      <dgm:t>
        <a:bodyPr/>
        <a:lstStyle/>
        <a:p>
          <a:endParaRPr lang="en-US">
            <a:solidFill>
              <a:sysClr val="windowText" lastClr="000000"/>
            </a:solidFill>
          </a:endParaRPr>
        </a:p>
      </dgm:t>
    </dgm:pt>
    <dgm:pt modelId="{C6D7D706-D521-4B7E-A209-EE2CD349294F}">
      <dgm:prSet custT="1"/>
      <dgm:spPr>
        <a:ln>
          <a:solidFill>
            <a:srgbClr val="0A345A"/>
          </a:solidFill>
        </a:ln>
      </dgm:spPr>
      <dgm:t>
        <a:bodyPr/>
        <a:lstStyle/>
        <a:p>
          <a:r>
            <a:rPr lang="en-IN" sz="1100" b="1"/>
            <a:t>Adapting to Trends and Seasonality</a:t>
          </a:r>
          <a:r>
            <a:rPr lang="en-IN" sz="1100"/>
            <a:t>: Capitalize on market trends and seasonal peaks.</a:t>
          </a:r>
        </a:p>
      </dgm:t>
    </dgm:pt>
    <dgm:pt modelId="{D724FB37-405B-4C04-BC40-1E208B39B75C}" type="parTrans" cxnId="{A06B2724-54B3-4009-A40A-DA87B67DC45D}">
      <dgm:prSet/>
      <dgm:spPr/>
      <dgm:t>
        <a:bodyPr/>
        <a:lstStyle/>
        <a:p>
          <a:endParaRPr lang="en-US">
            <a:solidFill>
              <a:sysClr val="windowText" lastClr="000000"/>
            </a:solidFill>
          </a:endParaRPr>
        </a:p>
      </dgm:t>
    </dgm:pt>
    <dgm:pt modelId="{778553A3-B860-4A8E-B112-9A2518FE2314}" type="sibTrans" cxnId="{A06B2724-54B3-4009-A40A-DA87B67DC45D}">
      <dgm:prSet/>
      <dgm:spPr/>
      <dgm:t>
        <a:bodyPr/>
        <a:lstStyle/>
        <a:p>
          <a:endParaRPr lang="en-US">
            <a:solidFill>
              <a:sysClr val="windowText" lastClr="000000"/>
            </a:solidFill>
          </a:endParaRPr>
        </a:p>
      </dgm:t>
    </dgm:pt>
    <dgm:pt modelId="{5BCBFADC-7076-4BBE-871B-715C114D75E7}">
      <dgm:prSet custT="1"/>
      <dgm:spPr>
        <a:ln>
          <a:solidFill>
            <a:srgbClr val="0A345A"/>
          </a:solidFill>
        </a:ln>
      </dgm:spPr>
      <dgm:t>
        <a:bodyPr/>
        <a:lstStyle/>
        <a:p>
          <a:r>
            <a:rPr lang="en-IN" sz="1100" b="1"/>
            <a:t>Targeted Marketing &amp; Promotions</a:t>
          </a:r>
          <a:r>
            <a:rPr lang="en-IN" sz="1100"/>
            <a:t>: Develop campaigns based on customer segments.</a:t>
          </a:r>
        </a:p>
      </dgm:t>
    </dgm:pt>
    <dgm:pt modelId="{14A871C8-BAEA-4D03-B554-9D29BCF0B181}" type="parTrans" cxnId="{51AE2A65-4E08-4FFE-BB47-8C2132782AEE}">
      <dgm:prSet/>
      <dgm:spPr/>
      <dgm:t>
        <a:bodyPr/>
        <a:lstStyle/>
        <a:p>
          <a:endParaRPr lang="en-US">
            <a:solidFill>
              <a:sysClr val="windowText" lastClr="000000"/>
            </a:solidFill>
          </a:endParaRPr>
        </a:p>
      </dgm:t>
    </dgm:pt>
    <dgm:pt modelId="{9E4BB77A-8982-479A-87B5-D39BCFF3C861}" type="sibTrans" cxnId="{51AE2A65-4E08-4FFE-BB47-8C2132782AEE}">
      <dgm:prSet/>
      <dgm:spPr/>
      <dgm:t>
        <a:bodyPr/>
        <a:lstStyle/>
        <a:p>
          <a:endParaRPr lang="en-US">
            <a:solidFill>
              <a:sysClr val="windowText" lastClr="000000"/>
            </a:solidFill>
          </a:endParaRPr>
        </a:p>
      </dgm:t>
    </dgm:pt>
    <dgm:pt modelId="{29C1A503-6337-4855-BF29-B028FEE4E4E7}">
      <dgm:prSet custT="1"/>
      <dgm:spPr>
        <a:ln>
          <a:solidFill>
            <a:srgbClr val="0A345A"/>
          </a:solidFill>
        </a:ln>
      </dgm:spPr>
      <dgm:t>
        <a:bodyPr/>
        <a:lstStyle/>
        <a:p>
          <a:r>
            <a:rPr lang="en-IN" sz="1100" b="1"/>
            <a:t>Maximizing Profit Margins</a:t>
          </a:r>
          <a:r>
            <a:rPr lang="en-IN" sz="1100"/>
            <a:t>: Prioritize high-margin products.</a:t>
          </a:r>
        </a:p>
      </dgm:t>
    </dgm:pt>
    <dgm:pt modelId="{1277B817-401C-49CC-B010-86512767F12F}" type="parTrans" cxnId="{BC85FA02-51C2-40A3-8EF0-11A0DD81B3A1}">
      <dgm:prSet/>
      <dgm:spPr/>
      <dgm:t>
        <a:bodyPr/>
        <a:lstStyle/>
        <a:p>
          <a:endParaRPr lang="en-US">
            <a:solidFill>
              <a:sysClr val="windowText" lastClr="000000"/>
            </a:solidFill>
          </a:endParaRPr>
        </a:p>
      </dgm:t>
    </dgm:pt>
    <dgm:pt modelId="{C598D5A3-2C8A-4FAC-8CD3-9E3B85C38D94}" type="sibTrans" cxnId="{BC85FA02-51C2-40A3-8EF0-11A0DD81B3A1}">
      <dgm:prSet/>
      <dgm:spPr/>
      <dgm:t>
        <a:bodyPr/>
        <a:lstStyle/>
        <a:p>
          <a:endParaRPr lang="en-US">
            <a:solidFill>
              <a:sysClr val="windowText" lastClr="000000"/>
            </a:solidFill>
          </a:endParaRPr>
        </a:p>
      </dgm:t>
    </dgm:pt>
    <dgm:pt modelId="{CFB0C674-E715-40E3-9B70-5AD75BD95DF8}">
      <dgm:prSet custT="1"/>
      <dgm:spPr>
        <a:ln>
          <a:solidFill>
            <a:srgbClr val="0A345A"/>
          </a:solidFill>
        </a:ln>
      </dgm:spPr>
      <dgm:t>
        <a:bodyPr/>
        <a:lstStyle/>
        <a:p>
          <a:r>
            <a:rPr lang="en-IN" sz="1100" b="1"/>
            <a:t>Proactive Planning</a:t>
          </a:r>
          <a:r>
            <a:rPr lang="en-IN" sz="1100"/>
            <a:t>: Forecast future trends and demand for better planning.</a:t>
          </a:r>
        </a:p>
      </dgm:t>
    </dgm:pt>
    <dgm:pt modelId="{CCA73421-8C85-4BC8-A401-3BF48D3F98D6}" type="parTrans" cxnId="{22B60F08-0519-44CF-B644-F34802DB6ACB}">
      <dgm:prSet/>
      <dgm:spPr/>
      <dgm:t>
        <a:bodyPr/>
        <a:lstStyle/>
        <a:p>
          <a:endParaRPr lang="en-US">
            <a:solidFill>
              <a:sysClr val="windowText" lastClr="000000"/>
            </a:solidFill>
          </a:endParaRPr>
        </a:p>
      </dgm:t>
    </dgm:pt>
    <dgm:pt modelId="{D7FFC018-919F-4F21-B783-35056D63CACD}" type="sibTrans" cxnId="{22B60F08-0519-44CF-B644-F34802DB6ACB}">
      <dgm:prSet/>
      <dgm:spPr/>
      <dgm:t>
        <a:bodyPr/>
        <a:lstStyle/>
        <a:p>
          <a:endParaRPr lang="en-US">
            <a:solidFill>
              <a:sysClr val="windowText" lastClr="000000"/>
            </a:solidFill>
          </a:endParaRPr>
        </a:p>
      </dgm:t>
    </dgm:pt>
    <dgm:pt modelId="{485E03A2-3EA6-4447-80FF-D4E178CA5942}" type="pres">
      <dgm:prSet presAssocID="{5F44E43B-73FE-4727-8452-B276148AD1CA}" presName="Name0" presStyleCnt="0">
        <dgm:presLayoutVars>
          <dgm:dir/>
          <dgm:resizeHandles val="exact"/>
        </dgm:presLayoutVars>
      </dgm:prSet>
      <dgm:spPr/>
      <dgm:t>
        <a:bodyPr/>
        <a:lstStyle/>
        <a:p>
          <a:endParaRPr lang="en-US"/>
        </a:p>
      </dgm:t>
    </dgm:pt>
    <dgm:pt modelId="{25C63EDE-40E5-4680-B34A-938590DC3545}" type="pres">
      <dgm:prSet presAssocID="{97A66E3C-9441-47A4-8A3E-0E0A580F1CCF}" presName="node" presStyleLbl="node1" presStyleIdx="0" presStyleCnt="8">
        <dgm:presLayoutVars>
          <dgm:bulletEnabled val="1"/>
        </dgm:presLayoutVars>
      </dgm:prSet>
      <dgm:spPr/>
      <dgm:t>
        <a:bodyPr/>
        <a:lstStyle/>
        <a:p>
          <a:endParaRPr lang="en-US"/>
        </a:p>
      </dgm:t>
    </dgm:pt>
    <dgm:pt modelId="{95825E72-FDED-4600-83ED-6DFE48EA33CD}" type="pres">
      <dgm:prSet presAssocID="{4F283BEF-7BBD-4C1E-BB9E-A2F8608B3D9F}" presName="sibTrans" presStyleCnt="0"/>
      <dgm:spPr/>
    </dgm:pt>
    <dgm:pt modelId="{0FD08404-27AC-4826-B77C-CC32FB226C97}" type="pres">
      <dgm:prSet presAssocID="{D7688CB0-3753-4871-AE00-555AE2F752C9}" presName="node" presStyleLbl="node1" presStyleIdx="1" presStyleCnt="8">
        <dgm:presLayoutVars>
          <dgm:bulletEnabled val="1"/>
        </dgm:presLayoutVars>
      </dgm:prSet>
      <dgm:spPr/>
      <dgm:t>
        <a:bodyPr/>
        <a:lstStyle/>
        <a:p>
          <a:endParaRPr lang="en-US"/>
        </a:p>
      </dgm:t>
    </dgm:pt>
    <dgm:pt modelId="{A955B074-10BA-441F-814A-246ABDC0975E}" type="pres">
      <dgm:prSet presAssocID="{FA363EF7-BE7A-42B7-B1DE-87F6EE4DADCD}" presName="sibTrans" presStyleCnt="0"/>
      <dgm:spPr/>
    </dgm:pt>
    <dgm:pt modelId="{7FAC1854-6DD1-4703-88B4-B6BC22B366C2}" type="pres">
      <dgm:prSet presAssocID="{351B0EA5-5BA1-4B9F-9E07-98E23F5271D8}" presName="node" presStyleLbl="node1" presStyleIdx="2" presStyleCnt="8">
        <dgm:presLayoutVars>
          <dgm:bulletEnabled val="1"/>
        </dgm:presLayoutVars>
      </dgm:prSet>
      <dgm:spPr/>
      <dgm:t>
        <a:bodyPr/>
        <a:lstStyle/>
        <a:p>
          <a:endParaRPr lang="en-US"/>
        </a:p>
      </dgm:t>
    </dgm:pt>
    <dgm:pt modelId="{3831D56D-C044-421F-B952-B6DB22D4D98A}" type="pres">
      <dgm:prSet presAssocID="{5A067AE8-5248-4B52-9C1E-0E064492899E}" presName="sibTrans" presStyleCnt="0"/>
      <dgm:spPr/>
    </dgm:pt>
    <dgm:pt modelId="{63DEEC44-18CB-4E37-9C99-9A4798F813AA}" type="pres">
      <dgm:prSet presAssocID="{83644BC7-E327-4896-B3F4-95CE6BDC1AA9}" presName="node" presStyleLbl="node1" presStyleIdx="3" presStyleCnt="8">
        <dgm:presLayoutVars>
          <dgm:bulletEnabled val="1"/>
        </dgm:presLayoutVars>
      </dgm:prSet>
      <dgm:spPr/>
      <dgm:t>
        <a:bodyPr/>
        <a:lstStyle/>
        <a:p>
          <a:endParaRPr lang="en-US"/>
        </a:p>
      </dgm:t>
    </dgm:pt>
    <dgm:pt modelId="{ADC428E5-8476-4B21-85F5-60329A00AC62}" type="pres">
      <dgm:prSet presAssocID="{C44F28F2-D3D5-413F-8067-1BF313F9BF74}" presName="sibTrans" presStyleCnt="0"/>
      <dgm:spPr/>
    </dgm:pt>
    <dgm:pt modelId="{C40C9BD0-A4E5-4B27-9697-B741A01506A4}" type="pres">
      <dgm:prSet presAssocID="{C6D7D706-D521-4B7E-A209-EE2CD349294F}" presName="node" presStyleLbl="node1" presStyleIdx="4" presStyleCnt="8">
        <dgm:presLayoutVars>
          <dgm:bulletEnabled val="1"/>
        </dgm:presLayoutVars>
      </dgm:prSet>
      <dgm:spPr/>
      <dgm:t>
        <a:bodyPr/>
        <a:lstStyle/>
        <a:p>
          <a:endParaRPr lang="en-US"/>
        </a:p>
      </dgm:t>
    </dgm:pt>
    <dgm:pt modelId="{559A37EE-4ED5-4FBB-8065-3C93DBE12A60}" type="pres">
      <dgm:prSet presAssocID="{778553A3-B860-4A8E-B112-9A2518FE2314}" presName="sibTrans" presStyleCnt="0"/>
      <dgm:spPr/>
    </dgm:pt>
    <dgm:pt modelId="{167B5F01-4ED8-4897-A18A-7E4BA59AE7A4}" type="pres">
      <dgm:prSet presAssocID="{5BCBFADC-7076-4BBE-871B-715C114D75E7}" presName="node" presStyleLbl="node1" presStyleIdx="5" presStyleCnt="8">
        <dgm:presLayoutVars>
          <dgm:bulletEnabled val="1"/>
        </dgm:presLayoutVars>
      </dgm:prSet>
      <dgm:spPr/>
      <dgm:t>
        <a:bodyPr/>
        <a:lstStyle/>
        <a:p>
          <a:endParaRPr lang="en-US"/>
        </a:p>
      </dgm:t>
    </dgm:pt>
    <dgm:pt modelId="{53C57E60-BDEE-4FFD-AB7F-A06206B22389}" type="pres">
      <dgm:prSet presAssocID="{9E4BB77A-8982-479A-87B5-D39BCFF3C861}" presName="sibTrans" presStyleCnt="0"/>
      <dgm:spPr/>
    </dgm:pt>
    <dgm:pt modelId="{C627EF7A-2830-4A46-A2DC-4C45F161BCB9}" type="pres">
      <dgm:prSet presAssocID="{29C1A503-6337-4855-BF29-B028FEE4E4E7}" presName="node" presStyleLbl="node1" presStyleIdx="6" presStyleCnt="8">
        <dgm:presLayoutVars>
          <dgm:bulletEnabled val="1"/>
        </dgm:presLayoutVars>
      </dgm:prSet>
      <dgm:spPr/>
      <dgm:t>
        <a:bodyPr/>
        <a:lstStyle/>
        <a:p>
          <a:endParaRPr lang="en-US"/>
        </a:p>
      </dgm:t>
    </dgm:pt>
    <dgm:pt modelId="{EEF7318A-5F68-4607-94E4-F5F7ECBD79D8}" type="pres">
      <dgm:prSet presAssocID="{C598D5A3-2C8A-4FAC-8CD3-9E3B85C38D94}" presName="sibTrans" presStyleCnt="0"/>
      <dgm:spPr/>
    </dgm:pt>
    <dgm:pt modelId="{E0C9AA58-3B5A-4C2D-9F9A-8B49AEAAAA18}" type="pres">
      <dgm:prSet presAssocID="{CFB0C674-E715-40E3-9B70-5AD75BD95DF8}" presName="node" presStyleLbl="node1" presStyleIdx="7" presStyleCnt="8">
        <dgm:presLayoutVars>
          <dgm:bulletEnabled val="1"/>
        </dgm:presLayoutVars>
      </dgm:prSet>
      <dgm:spPr/>
      <dgm:t>
        <a:bodyPr/>
        <a:lstStyle/>
        <a:p>
          <a:endParaRPr lang="en-US"/>
        </a:p>
      </dgm:t>
    </dgm:pt>
  </dgm:ptLst>
  <dgm:cxnLst>
    <dgm:cxn modelId="{ABF1AD3B-4BF7-4896-9293-5501BBE90102}" srcId="{5F44E43B-73FE-4727-8452-B276148AD1CA}" destId="{83644BC7-E327-4896-B3F4-95CE6BDC1AA9}" srcOrd="3" destOrd="0" parTransId="{D622AB59-DE83-42F5-AAD2-92330A53CCE7}" sibTransId="{C44F28F2-D3D5-413F-8067-1BF313F9BF74}"/>
    <dgm:cxn modelId="{41291D48-C7FD-4545-8B1D-6053DC4E77FB}" type="presOf" srcId="{C6D7D706-D521-4B7E-A209-EE2CD349294F}" destId="{C40C9BD0-A4E5-4B27-9697-B741A01506A4}" srcOrd="0" destOrd="0" presId="urn:microsoft.com/office/officeart/2005/8/layout/hList6"/>
    <dgm:cxn modelId="{37623CD4-87E1-486A-B6F0-5AD4FBF53004}" type="presOf" srcId="{D7688CB0-3753-4871-AE00-555AE2F752C9}" destId="{0FD08404-27AC-4826-B77C-CC32FB226C97}" srcOrd="0" destOrd="0" presId="urn:microsoft.com/office/officeart/2005/8/layout/hList6"/>
    <dgm:cxn modelId="{22B60F08-0519-44CF-B644-F34802DB6ACB}" srcId="{5F44E43B-73FE-4727-8452-B276148AD1CA}" destId="{CFB0C674-E715-40E3-9B70-5AD75BD95DF8}" srcOrd="7" destOrd="0" parTransId="{CCA73421-8C85-4BC8-A401-3BF48D3F98D6}" sibTransId="{D7FFC018-919F-4F21-B783-35056D63CACD}"/>
    <dgm:cxn modelId="{59C774A1-CBAA-4B2E-9109-2AA0D6BEB442}" type="presOf" srcId="{29C1A503-6337-4855-BF29-B028FEE4E4E7}" destId="{C627EF7A-2830-4A46-A2DC-4C45F161BCB9}" srcOrd="0" destOrd="0" presId="urn:microsoft.com/office/officeart/2005/8/layout/hList6"/>
    <dgm:cxn modelId="{E9C39972-0048-421F-931D-04A675EDD96F}" type="presOf" srcId="{CFB0C674-E715-40E3-9B70-5AD75BD95DF8}" destId="{E0C9AA58-3B5A-4C2D-9F9A-8B49AEAAAA18}" srcOrd="0" destOrd="0" presId="urn:microsoft.com/office/officeart/2005/8/layout/hList6"/>
    <dgm:cxn modelId="{18E3DA8D-63D1-4423-B210-58A52DE50278}" srcId="{5F44E43B-73FE-4727-8452-B276148AD1CA}" destId="{351B0EA5-5BA1-4B9F-9E07-98E23F5271D8}" srcOrd="2" destOrd="0" parTransId="{D38D9A50-2F32-447D-9E87-55DAE24BB6DA}" sibTransId="{5A067AE8-5248-4B52-9C1E-0E064492899E}"/>
    <dgm:cxn modelId="{51AE2A65-4E08-4FFE-BB47-8C2132782AEE}" srcId="{5F44E43B-73FE-4727-8452-B276148AD1CA}" destId="{5BCBFADC-7076-4BBE-871B-715C114D75E7}" srcOrd="5" destOrd="0" parTransId="{14A871C8-BAEA-4D03-B554-9D29BCF0B181}" sibTransId="{9E4BB77A-8982-479A-87B5-D39BCFF3C861}"/>
    <dgm:cxn modelId="{22943074-82B0-455B-BB49-0BC0999A3658}" type="presOf" srcId="{83644BC7-E327-4896-B3F4-95CE6BDC1AA9}" destId="{63DEEC44-18CB-4E37-9C99-9A4798F813AA}" srcOrd="0" destOrd="0" presId="urn:microsoft.com/office/officeart/2005/8/layout/hList6"/>
    <dgm:cxn modelId="{2C11E37C-FE88-45F3-94C7-22ECA15CCAFB}" type="presOf" srcId="{97A66E3C-9441-47A4-8A3E-0E0A580F1CCF}" destId="{25C63EDE-40E5-4680-B34A-938590DC3545}" srcOrd="0" destOrd="0" presId="urn:microsoft.com/office/officeart/2005/8/layout/hList6"/>
    <dgm:cxn modelId="{EE816615-A5B2-4A53-B45E-A9B832272FB3}" type="presOf" srcId="{5F44E43B-73FE-4727-8452-B276148AD1CA}" destId="{485E03A2-3EA6-4447-80FF-D4E178CA5942}" srcOrd="0" destOrd="0" presId="urn:microsoft.com/office/officeart/2005/8/layout/hList6"/>
    <dgm:cxn modelId="{F5A43B65-5206-4715-887D-ED5DD0474BDA}" type="presOf" srcId="{5BCBFADC-7076-4BBE-871B-715C114D75E7}" destId="{167B5F01-4ED8-4897-A18A-7E4BA59AE7A4}" srcOrd="0" destOrd="0" presId="urn:microsoft.com/office/officeart/2005/8/layout/hList6"/>
    <dgm:cxn modelId="{A06B2724-54B3-4009-A40A-DA87B67DC45D}" srcId="{5F44E43B-73FE-4727-8452-B276148AD1CA}" destId="{C6D7D706-D521-4B7E-A209-EE2CD349294F}" srcOrd="4" destOrd="0" parTransId="{D724FB37-405B-4C04-BC40-1E208B39B75C}" sibTransId="{778553A3-B860-4A8E-B112-9A2518FE2314}"/>
    <dgm:cxn modelId="{4F608652-9DF6-4C26-AAD2-A4A76F8D75DB}" type="presOf" srcId="{351B0EA5-5BA1-4B9F-9E07-98E23F5271D8}" destId="{7FAC1854-6DD1-4703-88B4-B6BC22B366C2}" srcOrd="0" destOrd="0" presId="urn:microsoft.com/office/officeart/2005/8/layout/hList6"/>
    <dgm:cxn modelId="{D278285F-2B21-471B-BBF3-1BC8B88FD949}" srcId="{5F44E43B-73FE-4727-8452-B276148AD1CA}" destId="{97A66E3C-9441-47A4-8A3E-0E0A580F1CCF}" srcOrd="0" destOrd="0" parTransId="{5694542B-C8B9-463B-BE87-DC5B824FC2DE}" sibTransId="{4F283BEF-7BBD-4C1E-BB9E-A2F8608B3D9F}"/>
    <dgm:cxn modelId="{BC85FA02-51C2-40A3-8EF0-11A0DD81B3A1}" srcId="{5F44E43B-73FE-4727-8452-B276148AD1CA}" destId="{29C1A503-6337-4855-BF29-B028FEE4E4E7}" srcOrd="6" destOrd="0" parTransId="{1277B817-401C-49CC-B010-86512767F12F}" sibTransId="{C598D5A3-2C8A-4FAC-8CD3-9E3B85C38D94}"/>
    <dgm:cxn modelId="{DF8945F4-79D3-40F5-942B-DEC65A309DB9}" srcId="{5F44E43B-73FE-4727-8452-B276148AD1CA}" destId="{D7688CB0-3753-4871-AE00-555AE2F752C9}" srcOrd="1" destOrd="0" parTransId="{75229AD2-91BE-4E63-A6FD-978927D300C6}" sibTransId="{FA363EF7-BE7A-42B7-B1DE-87F6EE4DADCD}"/>
    <dgm:cxn modelId="{E2BC175C-9263-4A39-8B23-158E0AB90970}" type="presParOf" srcId="{485E03A2-3EA6-4447-80FF-D4E178CA5942}" destId="{25C63EDE-40E5-4680-B34A-938590DC3545}" srcOrd="0" destOrd="0" presId="urn:microsoft.com/office/officeart/2005/8/layout/hList6"/>
    <dgm:cxn modelId="{D50AC53F-5A74-4D03-AB4C-D2BFFB3F3656}" type="presParOf" srcId="{485E03A2-3EA6-4447-80FF-D4E178CA5942}" destId="{95825E72-FDED-4600-83ED-6DFE48EA33CD}" srcOrd="1" destOrd="0" presId="urn:microsoft.com/office/officeart/2005/8/layout/hList6"/>
    <dgm:cxn modelId="{3EE40AE7-4514-4E85-8B41-28AF356DFF8F}" type="presParOf" srcId="{485E03A2-3EA6-4447-80FF-D4E178CA5942}" destId="{0FD08404-27AC-4826-B77C-CC32FB226C97}" srcOrd="2" destOrd="0" presId="urn:microsoft.com/office/officeart/2005/8/layout/hList6"/>
    <dgm:cxn modelId="{EEEA3C38-6E00-4C76-9686-B595DF009133}" type="presParOf" srcId="{485E03A2-3EA6-4447-80FF-D4E178CA5942}" destId="{A955B074-10BA-441F-814A-246ABDC0975E}" srcOrd="3" destOrd="0" presId="urn:microsoft.com/office/officeart/2005/8/layout/hList6"/>
    <dgm:cxn modelId="{A9F6A406-DBED-4751-A56F-B6893BEC90C2}" type="presParOf" srcId="{485E03A2-3EA6-4447-80FF-D4E178CA5942}" destId="{7FAC1854-6DD1-4703-88B4-B6BC22B366C2}" srcOrd="4" destOrd="0" presId="urn:microsoft.com/office/officeart/2005/8/layout/hList6"/>
    <dgm:cxn modelId="{AC7A247F-BD50-4025-BF68-32A3835A2853}" type="presParOf" srcId="{485E03A2-3EA6-4447-80FF-D4E178CA5942}" destId="{3831D56D-C044-421F-B952-B6DB22D4D98A}" srcOrd="5" destOrd="0" presId="urn:microsoft.com/office/officeart/2005/8/layout/hList6"/>
    <dgm:cxn modelId="{CDF4028D-3EC8-4A21-8A3A-426207A8B71A}" type="presParOf" srcId="{485E03A2-3EA6-4447-80FF-D4E178CA5942}" destId="{63DEEC44-18CB-4E37-9C99-9A4798F813AA}" srcOrd="6" destOrd="0" presId="urn:microsoft.com/office/officeart/2005/8/layout/hList6"/>
    <dgm:cxn modelId="{AA36F281-DBFD-420C-8CCA-FBEBAFB3D426}" type="presParOf" srcId="{485E03A2-3EA6-4447-80FF-D4E178CA5942}" destId="{ADC428E5-8476-4B21-85F5-60329A00AC62}" srcOrd="7" destOrd="0" presId="urn:microsoft.com/office/officeart/2005/8/layout/hList6"/>
    <dgm:cxn modelId="{25887B3C-A25F-4136-BB5F-AA0C61FBB33B}" type="presParOf" srcId="{485E03A2-3EA6-4447-80FF-D4E178CA5942}" destId="{C40C9BD0-A4E5-4B27-9697-B741A01506A4}" srcOrd="8" destOrd="0" presId="urn:microsoft.com/office/officeart/2005/8/layout/hList6"/>
    <dgm:cxn modelId="{58D4B1FF-CE27-47FB-A1BA-5C71AE9C3F85}" type="presParOf" srcId="{485E03A2-3EA6-4447-80FF-D4E178CA5942}" destId="{559A37EE-4ED5-4FBB-8065-3C93DBE12A60}" srcOrd="9" destOrd="0" presId="urn:microsoft.com/office/officeart/2005/8/layout/hList6"/>
    <dgm:cxn modelId="{3C86B346-B604-4EF0-8DC3-70162F01164C}" type="presParOf" srcId="{485E03A2-3EA6-4447-80FF-D4E178CA5942}" destId="{167B5F01-4ED8-4897-A18A-7E4BA59AE7A4}" srcOrd="10" destOrd="0" presId="urn:microsoft.com/office/officeart/2005/8/layout/hList6"/>
    <dgm:cxn modelId="{98E638AF-059C-4159-A551-8150AC7CC9AF}" type="presParOf" srcId="{485E03A2-3EA6-4447-80FF-D4E178CA5942}" destId="{53C57E60-BDEE-4FFD-AB7F-A06206B22389}" srcOrd="11" destOrd="0" presId="urn:microsoft.com/office/officeart/2005/8/layout/hList6"/>
    <dgm:cxn modelId="{E9637807-62BC-40BB-9BFB-ED6BF1E58B40}" type="presParOf" srcId="{485E03A2-3EA6-4447-80FF-D4E178CA5942}" destId="{C627EF7A-2830-4A46-A2DC-4C45F161BCB9}" srcOrd="12" destOrd="0" presId="urn:microsoft.com/office/officeart/2005/8/layout/hList6"/>
    <dgm:cxn modelId="{F6580246-4CC9-43E4-A2AA-1536983E41F5}" type="presParOf" srcId="{485E03A2-3EA6-4447-80FF-D4E178CA5942}" destId="{EEF7318A-5F68-4607-94E4-F5F7ECBD79D8}" srcOrd="13" destOrd="0" presId="urn:microsoft.com/office/officeart/2005/8/layout/hList6"/>
    <dgm:cxn modelId="{0033D44B-8EB7-4BD4-B0BE-57023791479A}" type="presParOf" srcId="{485E03A2-3EA6-4447-80FF-D4E178CA5942}" destId="{E0C9AA58-3B5A-4C2D-9F9A-8B49AEAAAA18}" srcOrd="14" destOrd="0" presId="urn:microsoft.com/office/officeart/2005/8/layout/hList6"/>
  </dgm:cxnLst>
  <dgm:bg>
    <a:noFill/>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5C63EDE-40E5-4680-B34A-938590DC3545}">
      <dsp:nvSpPr>
        <dsp:cNvPr id="0" name=""/>
        <dsp:cNvSpPr/>
      </dsp:nvSpPr>
      <dsp:spPr>
        <a:xfrm rot="16200000">
          <a:off x="-504722"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Informed Decision-Making</a:t>
          </a:r>
          <a:r>
            <a:rPr lang="en-IN" sz="1100" kern="1200"/>
            <a:t>: Data-driven choices enhance product selection.</a:t>
          </a:r>
        </a:p>
      </dsp:txBody>
      <dsp:txXfrm rot="5400000">
        <a:off x="3898" y="390525"/>
        <a:ext cx="935384" cy="1171575"/>
      </dsp:txXfrm>
    </dsp:sp>
    <dsp:sp modelId="{0FD08404-27AC-4826-B77C-CC32FB226C97}">
      <dsp:nvSpPr>
        <dsp:cNvPr id="0" name=""/>
        <dsp:cNvSpPr/>
      </dsp:nvSpPr>
      <dsp:spPr>
        <a:xfrm rot="16200000">
          <a:off x="500816"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Optimized Inventory Management</a:t>
          </a:r>
          <a:r>
            <a:rPr lang="en-IN" sz="1100" kern="1200"/>
            <a:t>: Balance stock levels and demand effectively.</a:t>
          </a:r>
        </a:p>
      </dsp:txBody>
      <dsp:txXfrm rot="5400000">
        <a:off x="1009436" y="390525"/>
        <a:ext cx="935384" cy="1171575"/>
      </dsp:txXfrm>
    </dsp:sp>
    <dsp:sp modelId="{7FAC1854-6DD1-4703-88B4-B6BC22B366C2}">
      <dsp:nvSpPr>
        <dsp:cNvPr id="0" name=""/>
        <dsp:cNvSpPr/>
      </dsp:nvSpPr>
      <dsp:spPr>
        <a:xfrm rot="16200000">
          <a:off x="1506354"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Effective Pricing Strategies</a:t>
          </a:r>
          <a:r>
            <a:rPr lang="en-IN" sz="1100" kern="1200"/>
            <a:t>: Adjust prices based on customer behavior.</a:t>
          </a:r>
        </a:p>
      </dsp:txBody>
      <dsp:txXfrm rot="5400000">
        <a:off x="2014974" y="390525"/>
        <a:ext cx="935384" cy="1171575"/>
      </dsp:txXfrm>
    </dsp:sp>
    <dsp:sp modelId="{63DEEC44-18CB-4E37-9C99-9A4798F813AA}">
      <dsp:nvSpPr>
        <dsp:cNvPr id="0" name=""/>
        <dsp:cNvSpPr/>
      </dsp:nvSpPr>
      <dsp:spPr>
        <a:xfrm rot="16200000">
          <a:off x="2511893"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Accurate Stock Replenishment</a:t>
          </a:r>
          <a:r>
            <a:rPr lang="en-IN" sz="1100" kern="1200"/>
            <a:t>: Ensure popular items stay in stock.</a:t>
          </a:r>
        </a:p>
      </dsp:txBody>
      <dsp:txXfrm rot="5400000">
        <a:off x="3020513" y="390525"/>
        <a:ext cx="935384" cy="1171575"/>
      </dsp:txXfrm>
    </dsp:sp>
    <dsp:sp modelId="{C40C9BD0-A4E5-4B27-9697-B741A01506A4}">
      <dsp:nvSpPr>
        <dsp:cNvPr id="0" name=""/>
        <dsp:cNvSpPr/>
      </dsp:nvSpPr>
      <dsp:spPr>
        <a:xfrm rot="16200000">
          <a:off x="3517432"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Adapting to Trends and Seasonality</a:t>
          </a:r>
          <a:r>
            <a:rPr lang="en-IN" sz="1100" kern="1200"/>
            <a:t>: Capitalize on market trends and seasonal peaks.</a:t>
          </a:r>
        </a:p>
      </dsp:txBody>
      <dsp:txXfrm rot="5400000">
        <a:off x="4026052" y="390525"/>
        <a:ext cx="935384" cy="1171575"/>
      </dsp:txXfrm>
    </dsp:sp>
    <dsp:sp modelId="{167B5F01-4ED8-4897-A18A-7E4BA59AE7A4}">
      <dsp:nvSpPr>
        <dsp:cNvPr id="0" name=""/>
        <dsp:cNvSpPr/>
      </dsp:nvSpPr>
      <dsp:spPr>
        <a:xfrm rot="16200000">
          <a:off x="4522971"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Targeted Marketing &amp; Promotions</a:t>
          </a:r>
          <a:r>
            <a:rPr lang="en-IN" sz="1100" kern="1200"/>
            <a:t>: Develop campaigns based on customer segments.</a:t>
          </a:r>
        </a:p>
      </dsp:txBody>
      <dsp:txXfrm rot="5400000">
        <a:off x="5031591" y="390525"/>
        <a:ext cx="935384" cy="1171575"/>
      </dsp:txXfrm>
    </dsp:sp>
    <dsp:sp modelId="{C627EF7A-2830-4A46-A2DC-4C45F161BCB9}">
      <dsp:nvSpPr>
        <dsp:cNvPr id="0" name=""/>
        <dsp:cNvSpPr/>
      </dsp:nvSpPr>
      <dsp:spPr>
        <a:xfrm rot="16200000">
          <a:off x="5528509"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Maximizing Profit Margins</a:t>
          </a:r>
          <a:r>
            <a:rPr lang="en-IN" sz="1100" kern="1200"/>
            <a:t>: Prioritize high-margin products.</a:t>
          </a:r>
        </a:p>
      </dsp:txBody>
      <dsp:txXfrm rot="5400000">
        <a:off x="6037129" y="390525"/>
        <a:ext cx="935384" cy="1171575"/>
      </dsp:txXfrm>
    </dsp:sp>
    <dsp:sp modelId="{E0C9AA58-3B5A-4C2D-9F9A-8B49AEAAAA18}">
      <dsp:nvSpPr>
        <dsp:cNvPr id="0" name=""/>
        <dsp:cNvSpPr/>
      </dsp:nvSpPr>
      <dsp:spPr>
        <a:xfrm rot="16200000">
          <a:off x="6534048" y="508620"/>
          <a:ext cx="1952625" cy="935384"/>
        </a:xfrm>
        <a:prstGeom prst="flowChartManualOperation">
          <a:avLst/>
        </a:prstGeom>
        <a:solidFill>
          <a:schemeClr val="lt1">
            <a:hueOff val="0"/>
            <a:satOff val="0"/>
            <a:lumOff val="0"/>
            <a:alphaOff val="0"/>
          </a:schemeClr>
        </a:solidFill>
        <a:ln w="12700" cap="flat" cmpd="sng" algn="ctr">
          <a:solidFill>
            <a:srgbClr val="0A345A"/>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0" tIns="0" rIns="69850" bIns="0" numCol="1" spcCol="1270" anchor="ctr" anchorCtr="0">
          <a:noAutofit/>
        </a:bodyPr>
        <a:lstStyle/>
        <a:p>
          <a:pPr lvl="0" algn="ctr" defTabSz="488950">
            <a:lnSpc>
              <a:spcPct val="90000"/>
            </a:lnSpc>
            <a:spcBef>
              <a:spcPct val="0"/>
            </a:spcBef>
            <a:spcAft>
              <a:spcPct val="35000"/>
            </a:spcAft>
          </a:pPr>
          <a:r>
            <a:rPr lang="en-IN" sz="1100" b="1" kern="1200"/>
            <a:t>Proactive Planning</a:t>
          </a:r>
          <a:r>
            <a:rPr lang="en-IN" sz="1100" kern="1200"/>
            <a:t>: Forecast future trends and demand for better planning.</a:t>
          </a:r>
        </a:p>
      </dsp:txBody>
      <dsp:txXfrm rot="5400000">
        <a:off x="7042668" y="390525"/>
        <a:ext cx="935384" cy="1171575"/>
      </dsp:txXfrm>
    </dsp:sp>
  </dsp:spTree>
</dsp:drawing>
</file>

<file path=xl/diagrams/layout1.xml><?xml version="1.0" encoding="utf-8"?>
<dgm:layoutDef xmlns:dgm="http://schemas.openxmlformats.org/drawingml/2006/diagram" xmlns:a="http://schemas.openxmlformats.org/drawingml/2006/main" uniqueId="urn:microsoft.com/office/officeart/2005/8/layout/hList6">
  <dgm:title val=""/>
  <dgm:desc val=""/>
  <dgm:catLst>
    <dgm:cat type="list" pri="18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ptType="node" refType="h"/>
      <dgm:constr type="w" for="ch" ptType="node" refType="w"/>
      <dgm:constr type="primFontSz" for="ch" ptType="node" op="equ"/>
      <dgm:constr type="w" for="ch" forName="sibTrans" refType="w" fact="0.075"/>
    </dgm:constrLst>
    <dgm:ruleLst/>
    <dgm:forEach name="nodesForEach" axis="ch" ptType="node">
      <dgm:layoutNode name="node">
        <dgm:varLst>
          <dgm:bulletEnabled val="1"/>
        </dgm:varLst>
        <dgm:alg type="tx"/>
        <dgm:choose name="Name4">
          <dgm:if name="Name5" func="var" arg="dir" op="equ" val="norm">
            <dgm:shape xmlns:r="http://schemas.openxmlformats.org/officeDocument/2006/relationships" rot="-90" type="flowChartManualOperation" r:blip="">
              <dgm:adjLst/>
            </dgm:shape>
          </dgm:if>
          <dgm:else name="Name6">
            <dgm:shape xmlns:r="http://schemas.openxmlformats.org/officeDocument/2006/relationships" rot="90" type="flowChartManualOperation" r:blip="">
              <dgm:adjLst/>
            </dgm:shape>
          </dgm:else>
        </dgm:choose>
        <dgm:presOf axis="desOrSelf" ptType="node"/>
        <dgm:constrLst>
          <dgm:constr type="primFontSz" val="65"/>
          <dgm:constr type="tMarg"/>
          <dgm:constr type="bMarg"/>
          <dgm:constr type="lMarg" refType="primFontSz" fact="0.5"/>
          <dgm:constr type="rMarg" refType="lMarg"/>
        </dgm:constrLst>
        <dgm:ruleLst>
          <dgm:rule type="primFontSz" val="5" fact="NaN" max="NaN"/>
        </dgm:ruleLst>
      </dgm:layoutNode>
      <dgm:forEach name="sibTransForEach"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image" Target="../media/image1.jpg"/><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13</xdr:col>
      <xdr:colOff>85725</xdr:colOff>
      <xdr:row>4</xdr:row>
      <xdr:rowOff>0</xdr:rowOff>
    </xdr:from>
    <xdr:to>
      <xdr:col>15</xdr:col>
      <xdr:colOff>76200</xdr:colOff>
      <xdr:row>10</xdr:row>
      <xdr:rowOff>19050</xdr:rowOff>
    </xdr:to>
    <xdr:sp macro="" textlink="">
      <xdr:nvSpPr>
        <xdr:cNvPr id="2" name="TextBox 1"/>
        <xdr:cNvSpPr txBox="1"/>
      </xdr:nvSpPr>
      <xdr:spPr>
        <a:xfrm>
          <a:off x="12049125" y="1524000"/>
          <a:ext cx="17145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If CLV is higher than the customer acquisition cost (CAC), your marketing efforts are profitable.</a:t>
          </a:r>
        </a:p>
      </xdr:txBody>
    </xdr:sp>
    <xdr:clientData/>
  </xdr:twoCellAnchor>
  <xdr:twoCellAnchor>
    <xdr:from>
      <xdr:col>15</xdr:col>
      <xdr:colOff>371476</xdr:colOff>
      <xdr:row>4</xdr:row>
      <xdr:rowOff>47624</xdr:rowOff>
    </xdr:from>
    <xdr:to>
      <xdr:col>20</xdr:col>
      <xdr:colOff>171450</xdr:colOff>
      <xdr:row>16</xdr:row>
      <xdr:rowOff>95250</xdr:rowOff>
    </xdr:to>
    <xdr:sp macro="" textlink="">
      <xdr:nvSpPr>
        <xdr:cNvPr id="3" name="TextBox 2"/>
        <xdr:cNvSpPr txBox="1"/>
      </xdr:nvSpPr>
      <xdr:spPr>
        <a:xfrm>
          <a:off x="11820526" y="1571624"/>
          <a:ext cx="2847974" cy="2333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Let's assume the following costs for a given period:</a:t>
          </a:r>
        </a:p>
        <a:p>
          <a:pPr algn="l"/>
          <a:r>
            <a:rPr lang="en-IN" sz="1200"/>
            <a:t>Advertising Costs: AED 15,000</a:t>
          </a:r>
        </a:p>
        <a:p>
          <a:pPr algn="l"/>
          <a:r>
            <a:rPr lang="en-IN" sz="1200"/>
            <a:t>Promotional Costs: AED 8,000</a:t>
          </a:r>
        </a:p>
        <a:p>
          <a:pPr algn="l"/>
          <a:r>
            <a:rPr lang="en-IN" sz="1200"/>
            <a:t>Salaries and Commissions: AED 20,000</a:t>
          </a:r>
        </a:p>
        <a:p>
          <a:pPr algn="l"/>
          <a:r>
            <a:rPr lang="en-IN" sz="1200"/>
            <a:t>Digital Marketing: AED 5,000</a:t>
          </a:r>
        </a:p>
        <a:p>
          <a:pPr algn="l"/>
          <a:r>
            <a:rPr lang="en-IN" sz="1200"/>
            <a:t>Public Relations: AED 2,000</a:t>
          </a:r>
        </a:p>
        <a:p>
          <a:pPr algn="l"/>
          <a:r>
            <a:rPr lang="en-IN" sz="1200"/>
            <a:t>Market Research: AED 1,000</a:t>
          </a:r>
        </a:p>
        <a:p>
          <a:pPr algn="l"/>
          <a:r>
            <a:rPr lang="en-IN" sz="1200"/>
            <a:t>Other Marketing Expenses: AED 4,000</a:t>
          </a:r>
        </a:p>
        <a:p>
          <a:pPr algn="l"/>
          <a:endParaRPr lang="en-IN" sz="1200"/>
        </a:p>
        <a:p>
          <a:pPr algn="l"/>
          <a:r>
            <a:rPr lang="en-IN" sz="1200"/>
            <a:t>Total</a:t>
          </a:r>
          <a:r>
            <a:rPr lang="en-IN" sz="1200" baseline="0"/>
            <a:t> Sales and Marketing Expense- AED 55000</a:t>
          </a:r>
          <a:endParaRPr lang="en-IN"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481012</xdr:colOff>
      <xdr:row>17</xdr:row>
      <xdr:rowOff>85724</xdr:rowOff>
    </xdr:from>
    <xdr:to>
      <xdr:col>18</xdr:col>
      <xdr:colOff>85725</xdr:colOff>
      <xdr:row>28</xdr:row>
      <xdr:rowOff>104775</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590550</xdr:colOff>
      <xdr:row>1</xdr:row>
      <xdr:rowOff>152400</xdr:rowOff>
    </xdr:from>
    <xdr:to>
      <xdr:col>10</xdr:col>
      <xdr:colOff>95250</xdr:colOff>
      <xdr:row>6</xdr:row>
      <xdr:rowOff>95250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38950" y="34290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1</xdr:rowOff>
    </xdr:from>
    <xdr:to>
      <xdr:col>15</xdr:col>
      <xdr:colOff>171451</xdr:colOff>
      <xdr:row>14</xdr:row>
      <xdr:rowOff>28576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1476375</xdr:colOff>
      <xdr:row>6</xdr:row>
      <xdr:rowOff>123825</xdr:rowOff>
    </xdr:from>
    <xdr:to>
      <xdr:col>9</xdr:col>
      <xdr:colOff>142875</xdr:colOff>
      <xdr:row>21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18</xdr:row>
      <xdr:rowOff>142875</xdr:rowOff>
    </xdr:from>
    <xdr:to>
      <xdr:col>6</xdr:col>
      <xdr:colOff>523875</xdr:colOff>
      <xdr:row>29</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285749</xdr:colOff>
      <xdr:row>0</xdr:row>
      <xdr:rowOff>136071</xdr:rowOff>
    </xdr:from>
    <xdr:to>
      <xdr:col>24</xdr:col>
      <xdr:colOff>176893</xdr:colOff>
      <xdr:row>38</xdr:row>
      <xdr:rowOff>54429</xdr:rowOff>
    </xdr:to>
    <xdr:sp macro="" textlink="">
      <xdr:nvSpPr>
        <xdr:cNvPr id="7" name="Rectangle 6"/>
        <xdr:cNvSpPr/>
      </xdr:nvSpPr>
      <xdr:spPr>
        <a:xfrm>
          <a:off x="1510392" y="136071"/>
          <a:ext cx="13362215" cy="7157358"/>
        </a:xfrm>
        <a:prstGeom prst="rect">
          <a:avLst/>
        </a:prstGeom>
        <a:blipFill>
          <a:blip xmlns:r="http://schemas.openxmlformats.org/officeDocument/2006/relationships" r:embed="rId1"/>
          <a:stretch>
            <a:fillRect/>
          </a:stretch>
        </a:blipFill>
        <a:ln>
          <a:solidFill>
            <a:srgbClr val="A1CDF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FF"/>
            </a:solidFill>
          </a:endParaRPr>
        </a:p>
      </xdr:txBody>
    </xdr:sp>
    <xdr:clientData/>
  </xdr:twoCellAnchor>
  <xdr:twoCellAnchor>
    <xdr:from>
      <xdr:col>9</xdr:col>
      <xdr:colOff>57150</xdr:colOff>
      <xdr:row>1</xdr:row>
      <xdr:rowOff>70758</xdr:rowOff>
    </xdr:from>
    <xdr:to>
      <xdr:col>14</xdr:col>
      <xdr:colOff>108856</xdr:colOff>
      <xdr:row>6</xdr:row>
      <xdr:rowOff>43543</xdr:rowOff>
    </xdr:to>
    <xdr:sp macro="" textlink="">
      <xdr:nvSpPr>
        <xdr:cNvPr id="4" name="Rounded Rectangle 3"/>
        <xdr:cNvSpPr/>
      </xdr:nvSpPr>
      <xdr:spPr>
        <a:xfrm>
          <a:off x="5568043" y="261258"/>
          <a:ext cx="3113313" cy="925285"/>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217713</xdr:colOff>
      <xdr:row>1</xdr:row>
      <xdr:rowOff>73480</xdr:rowOff>
    </xdr:from>
    <xdr:to>
      <xdr:col>23</xdr:col>
      <xdr:colOff>544285</xdr:colOff>
      <xdr:row>6</xdr:row>
      <xdr:rowOff>46265</xdr:rowOff>
    </xdr:to>
    <xdr:sp macro="" textlink="">
      <xdr:nvSpPr>
        <xdr:cNvPr id="5" name="Rounded Rectangle 4"/>
        <xdr:cNvSpPr/>
      </xdr:nvSpPr>
      <xdr:spPr>
        <a:xfrm>
          <a:off x="8790213" y="263980"/>
          <a:ext cx="5837465" cy="925285"/>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435428</xdr:colOff>
      <xdr:row>1</xdr:row>
      <xdr:rowOff>149679</xdr:rowOff>
    </xdr:from>
    <xdr:to>
      <xdr:col>8</xdr:col>
      <xdr:colOff>489858</xdr:colOff>
      <xdr:row>21</xdr:row>
      <xdr:rowOff>27214</xdr:rowOff>
    </xdr:to>
    <xdr:sp macro="" textlink="">
      <xdr:nvSpPr>
        <xdr:cNvPr id="8" name="Rounded Rectangle 7"/>
        <xdr:cNvSpPr/>
      </xdr:nvSpPr>
      <xdr:spPr>
        <a:xfrm>
          <a:off x="1660071" y="340179"/>
          <a:ext cx="3728358" cy="3687535"/>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81642</xdr:colOff>
      <xdr:row>7</xdr:row>
      <xdr:rowOff>13607</xdr:rowOff>
    </xdr:from>
    <xdr:to>
      <xdr:col>24</xdr:col>
      <xdr:colOff>0</xdr:colOff>
      <xdr:row>37</xdr:row>
      <xdr:rowOff>40821</xdr:rowOff>
    </xdr:to>
    <xdr:sp macro="" textlink="">
      <xdr:nvSpPr>
        <xdr:cNvPr id="9" name="Rounded Rectangle 8"/>
        <xdr:cNvSpPr/>
      </xdr:nvSpPr>
      <xdr:spPr>
        <a:xfrm>
          <a:off x="12328071" y="1347107"/>
          <a:ext cx="2367643" cy="5742214"/>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476249</xdr:colOff>
      <xdr:row>21</xdr:row>
      <xdr:rowOff>176893</xdr:rowOff>
    </xdr:from>
    <xdr:to>
      <xdr:col>8</xdr:col>
      <xdr:colOff>462643</xdr:colOff>
      <xdr:row>29</xdr:row>
      <xdr:rowOff>40820</xdr:rowOff>
    </xdr:to>
    <xdr:sp macro="" textlink="">
      <xdr:nvSpPr>
        <xdr:cNvPr id="10" name="Rounded Rectangle 9"/>
        <xdr:cNvSpPr/>
      </xdr:nvSpPr>
      <xdr:spPr>
        <a:xfrm>
          <a:off x="1700892" y="4177393"/>
          <a:ext cx="3660322" cy="1387927"/>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40821</xdr:colOff>
      <xdr:row>6</xdr:row>
      <xdr:rowOff>176893</xdr:rowOff>
    </xdr:from>
    <xdr:to>
      <xdr:col>19</xdr:col>
      <xdr:colOff>489856</xdr:colOff>
      <xdr:row>29</xdr:row>
      <xdr:rowOff>81643</xdr:rowOff>
    </xdr:to>
    <xdr:sp macro="" textlink="">
      <xdr:nvSpPr>
        <xdr:cNvPr id="14" name="Rounded Rectangle 13"/>
        <xdr:cNvSpPr/>
      </xdr:nvSpPr>
      <xdr:spPr>
        <a:xfrm>
          <a:off x="5551714" y="1319893"/>
          <a:ext cx="6572249" cy="4286250"/>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108856</xdr:colOff>
      <xdr:row>30</xdr:row>
      <xdr:rowOff>54429</xdr:rowOff>
    </xdr:from>
    <xdr:to>
      <xdr:col>11</xdr:col>
      <xdr:colOff>176893</xdr:colOff>
      <xdr:row>37</xdr:row>
      <xdr:rowOff>95249</xdr:rowOff>
    </xdr:to>
    <xdr:sp macro="" textlink="">
      <xdr:nvSpPr>
        <xdr:cNvPr id="15" name="Rounded Rectangle 14"/>
        <xdr:cNvSpPr/>
      </xdr:nvSpPr>
      <xdr:spPr>
        <a:xfrm>
          <a:off x="4395106" y="5769429"/>
          <a:ext cx="2517323" cy="1374320"/>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274862</xdr:colOff>
      <xdr:row>30</xdr:row>
      <xdr:rowOff>68036</xdr:rowOff>
    </xdr:from>
    <xdr:to>
      <xdr:col>15</xdr:col>
      <xdr:colOff>342900</xdr:colOff>
      <xdr:row>37</xdr:row>
      <xdr:rowOff>125185</xdr:rowOff>
    </xdr:to>
    <xdr:sp macro="" textlink="">
      <xdr:nvSpPr>
        <xdr:cNvPr id="16" name="Rounded Rectangle 15"/>
        <xdr:cNvSpPr/>
      </xdr:nvSpPr>
      <xdr:spPr>
        <a:xfrm>
          <a:off x="7010398" y="5783036"/>
          <a:ext cx="2517323" cy="1390649"/>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449030</xdr:colOff>
      <xdr:row>30</xdr:row>
      <xdr:rowOff>68036</xdr:rowOff>
    </xdr:from>
    <xdr:to>
      <xdr:col>19</xdr:col>
      <xdr:colOff>517067</xdr:colOff>
      <xdr:row>37</xdr:row>
      <xdr:rowOff>122463</xdr:rowOff>
    </xdr:to>
    <xdr:sp macro="" textlink="">
      <xdr:nvSpPr>
        <xdr:cNvPr id="17" name="Rounded Rectangle 16"/>
        <xdr:cNvSpPr/>
      </xdr:nvSpPr>
      <xdr:spPr>
        <a:xfrm>
          <a:off x="9633851" y="5783036"/>
          <a:ext cx="2517323" cy="1387927"/>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313157</xdr:colOff>
      <xdr:row>11</xdr:row>
      <xdr:rowOff>27214</xdr:rowOff>
    </xdr:from>
    <xdr:to>
      <xdr:col>19</xdr:col>
      <xdr:colOff>299357</xdr:colOff>
      <xdr:row>29</xdr:row>
      <xdr:rowOff>40821</xdr:rowOff>
    </xdr:to>
    <xdr:graphicFrame macro="">
      <xdr:nvGraphicFramePr>
        <xdr:cNvPr id="18" name="Chart 17">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326571</xdr:colOff>
      <xdr:row>5</xdr:row>
      <xdr:rowOff>38896</xdr:rowOff>
    </xdr:from>
    <xdr:to>
      <xdr:col>5</xdr:col>
      <xdr:colOff>518308</xdr:colOff>
      <xdr:row>13</xdr:row>
      <xdr:rowOff>36801</xdr:rowOff>
    </xdr:to>
    <xdr:graphicFrame macro="">
      <xdr:nvGraphicFramePr>
        <xdr:cNvPr id="23"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517072</xdr:colOff>
      <xdr:row>5</xdr:row>
      <xdr:rowOff>54426</xdr:rowOff>
    </xdr:from>
    <xdr:to>
      <xdr:col>8</xdr:col>
      <xdr:colOff>449036</xdr:colOff>
      <xdr:row>13</xdr:row>
      <xdr:rowOff>13606</xdr:rowOff>
    </xdr:to>
    <xdr:graphicFrame macro="">
      <xdr:nvGraphicFramePr>
        <xdr:cNvPr id="29"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176892</xdr:colOff>
      <xdr:row>4</xdr:row>
      <xdr:rowOff>40819</xdr:rowOff>
    </xdr:from>
    <xdr:to>
      <xdr:col>5</xdr:col>
      <xdr:colOff>612320</xdr:colOff>
      <xdr:row>5</xdr:row>
      <xdr:rowOff>81640</xdr:rowOff>
    </xdr:to>
    <xdr:sp macro="" textlink="">
      <xdr:nvSpPr>
        <xdr:cNvPr id="31" name="TextBox 30"/>
        <xdr:cNvSpPr txBox="1"/>
      </xdr:nvSpPr>
      <xdr:spPr>
        <a:xfrm>
          <a:off x="2626178" y="802819"/>
          <a:ext cx="1047749"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Units in Stock</a:t>
          </a:r>
        </a:p>
      </xdr:txBody>
    </xdr:sp>
    <xdr:clientData/>
  </xdr:twoCellAnchor>
  <xdr:twoCellAnchor>
    <xdr:from>
      <xdr:col>5</xdr:col>
      <xdr:colOff>451758</xdr:colOff>
      <xdr:row>4</xdr:row>
      <xdr:rowOff>32654</xdr:rowOff>
    </xdr:from>
    <xdr:to>
      <xdr:col>7</xdr:col>
      <xdr:colOff>247651</xdr:colOff>
      <xdr:row>5</xdr:row>
      <xdr:rowOff>54969</xdr:rowOff>
    </xdr:to>
    <xdr:sp macro="" textlink="">
      <xdr:nvSpPr>
        <xdr:cNvPr id="32" name="TextBox 31"/>
        <xdr:cNvSpPr txBox="1"/>
      </xdr:nvSpPr>
      <xdr:spPr>
        <a:xfrm>
          <a:off x="3513365" y="794654"/>
          <a:ext cx="1020536" cy="21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Units Sold</a:t>
          </a:r>
        </a:p>
      </xdr:txBody>
    </xdr:sp>
    <xdr:clientData/>
  </xdr:twoCellAnchor>
  <xdr:twoCellAnchor>
    <xdr:from>
      <xdr:col>2</xdr:col>
      <xdr:colOff>478970</xdr:colOff>
      <xdr:row>30</xdr:row>
      <xdr:rowOff>57150</xdr:rowOff>
    </xdr:from>
    <xdr:to>
      <xdr:col>6</xdr:col>
      <xdr:colOff>519792</xdr:colOff>
      <xdr:row>37</xdr:row>
      <xdr:rowOff>111577</xdr:rowOff>
    </xdr:to>
    <xdr:sp macro="" textlink="">
      <xdr:nvSpPr>
        <xdr:cNvPr id="34" name="Rounded Rectangle 33"/>
        <xdr:cNvSpPr/>
      </xdr:nvSpPr>
      <xdr:spPr>
        <a:xfrm>
          <a:off x="1703613" y="5772150"/>
          <a:ext cx="2490108" cy="1387927"/>
        </a:xfrm>
        <a:prstGeom prst="roundRect">
          <a:avLst/>
        </a:prstGeom>
        <a:solidFill>
          <a:schemeClr val="tx1">
            <a:alpha val="55000"/>
          </a:schemeClr>
        </a:solidFill>
        <a:ln>
          <a:solidFill>
            <a:schemeClr val="bg1">
              <a:lumMod val="95000"/>
            </a:schemeClr>
          </a:solidFill>
        </a:ln>
        <a:scene3d>
          <a:camera prst="orthographicFront"/>
          <a:lightRig rig="flood" dir="t"/>
        </a:scene3d>
        <a:sp3d prstMaterial="dkEdge">
          <a:bevel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421821</xdr:colOff>
      <xdr:row>28</xdr:row>
      <xdr:rowOff>81645</xdr:rowOff>
    </xdr:from>
    <xdr:to>
      <xdr:col>23</xdr:col>
      <xdr:colOff>449035</xdr:colOff>
      <xdr:row>35</xdr:row>
      <xdr:rowOff>163287</xdr:rowOff>
    </xdr:to>
    <mc:AlternateContent xmlns:mc="http://schemas.openxmlformats.org/markup-compatibility/2006">
      <mc:Choice xmlns:a14="http://schemas.microsoft.com/office/drawing/2010/main" Requires="a14">
        <xdr:graphicFrame macro="">
          <xdr:nvGraphicFramePr>
            <xdr:cNvPr id="2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668250" y="5415645"/>
              <a:ext cx="1864178" cy="1415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353785</xdr:colOff>
      <xdr:row>30</xdr:row>
      <xdr:rowOff>68036</xdr:rowOff>
    </xdr:from>
    <xdr:to>
      <xdr:col>6</xdr:col>
      <xdr:colOff>557892</xdr:colOff>
      <xdr:row>35</xdr:row>
      <xdr:rowOff>163286</xdr:rowOff>
    </xdr:to>
    <xdr:sp macro="" textlink="">
      <xdr:nvSpPr>
        <xdr:cNvPr id="26" name="TextBox 25"/>
        <xdr:cNvSpPr txBox="1"/>
      </xdr:nvSpPr>
      <xdr:spPr>
        <a:xfrm>
          <a:off x="1578428" y="5783036"/>
          <a:ext cx="2653393"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Rings Sales Contribution </a:t>
          </a:r>
        </a:p>
      </xdr:txBody>
    </xdr:sp>
    <xdr:clientData/>
  </xdr:twoCellAnchor>
  <xdr:twoCellAnchor>
    <xdr:from>
      <xdr:col>7</xdr:col>
      <xdr:colOff>16330</xdr:colOff>
      <xdr:row>30</xdr:row>
      <xdr:rowOff>70757</xdr:rowOff>
    </xdr:from>
    <xdr:to>
      <xdr:col>11</xdr:col>
      <xdr:colOff>244930</xdr:colOff>
      <xdr:row>35</xdr:row>
      <xdr:rowOff>41830</xdr:rowOff>
    </xdr:to>
    <xdr:sp macro="" textlink="">
      <xdr:nvSpPr>
        <xdr:cNvPr id="27" name="TextBox 26"/>
        <xdr:cNvSpPr txBox="1"/>
      </xdr:nvSpPr>
      <xdr:spPr>
        <a:xfrm>
          <a:off x="4302580" y="5785757"/>
          <a:ext cx="2677886" cy="923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Necklace Sales Contribution </a:t>
          </a:r>
        </a:p>
      </xdr:txBody>
    </xdr:sp>
    <xdr:clientData/>
  </xdr:twoCellAnchor>
  <xdr:twoCellAnchor>
    <xdr:from>
      <xdr:col>11</xdr:col>
      <xdr:colOff>59871</xdr:colOff>
      <xdr:row>30</xdr:row>
      <xdr:rowOff>81643</xdr:rowOff>
    </xdr:from>
    <xdr:to>
      <xdr:col>15</xdr:col>
      <xdr:colOff>421822</xdr:colOff>
      <xdr:row>35</xdr:row>
      <xdr:rowOff>138085</xdr:rowOff>
    </xdr:to>
    <xdr:sp macro="" textlink="">
      <xdr:nvSpPr>
        <xdr:cNvPr id="28" name="TextBox 27"/>
        <xdr:cNvSpPr txBox="1"/>
      </xdr:nvSpPr>
      <xdr:spPr>
        <a:xfrm>
          <a:off x="6795407" y="5796643"/>
          <a:ext cx="2811236" cy="100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Earrings Sales Contribution</a:t>
          </a:r>
        </a:p>
      </xdr:txBody>
    </xdr:sp>
    <xdr:clientData/>
  </xdr:twoCellAnchor>
  <xdr:twoCellAnchor>
    <xdr:from>
      <xdr:col>15</xdr:col>
      <xdr:colOff>253093</xdr:colOff>
      <xdr:row>30</xdr:row>
      <xdr:rowOff>84365</xdr:rowOff>
    </xdr:from>
    <xdr:to>
      <xdr:col>20</xdr:col>
      <xdr:colOff>2721</xdr:colOff>
      <xdr:row>35</xdr:row>
      <xdr:rowOff>140807</xdr:rowOff>
    </xdr:to>
    <xdr:sp macro="" textlink="">
      <xdr:nvSpPr>
        <xdr:cNvPr id="30" name="TextBox 29"/>
        <xdr:cNvSpPr txBox="1"/>
      </xdr:nvSpPr>
      <xdr:spPr>
        <a:xfrm>
          <a:off x="9437914" y="5799365"/>
          <a:ext cx="2811236" cy="100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Bracelets Sales Contribution  </a:t>
          </a:r>
        </a:p>
      </xdr:txBody>
    </xdr:sp>
    <xdr:clientData/>
  </xdr:twoCellAnchor>
  <xdr:twoCellAnchor>
    <xdr:from>
      <xdr:col>4</xdr:col>
      <xdr:colOff>250371</xdr:colOff>
      <xdr:row>33</xdr:row>
      <xdr:rowOff>155124</xdr:rowOff>
    </xdr:from>
    <xdr:to>
      <xdr:col>6</xdr:col>
      <xdr:colOff>394606</xdr:colOff>
      <xdr:row>36</xdr:row>
      <xdr:rowOff>81644</xdr:rowOff>
    </xdr:to>
    <xdr:sp macro="" textlink="">
      <xdr:nvSpPr>
        <xdr:cNvPr id="33" name="TextBox 32"/>
        <xdr:cNvSpPr txBox="1"/>
      </xdr:nvSpPr>
      <xdr:spPr>
        <a:xfrm>
          <a:off x="2699657" y="6441624"/>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a:t>
          </a:r>
        </a:p>
      </xdr:txBody>
    </xdr:sp>
    <xdr:clientData/>
  </xdr:twoCellAnchor>
  <xdr:twoCellAnchor>
    <xdr:from>
      <xdr:col>8</xdr:col>
      <xdr:colOff>511630</xdr:colOff>
      <xdr:row>33</xdr:row>
      <xdr:rowOff>130632</xdr:rowOff>
    </xdr:from>
    <xdr:to>
      <xdr:col>11</xdr:col>
      <xdr:colOff>43543</xdr:colOff>
      <xdr:row>36</xdr:row>
      <xdr:rowOff>57152</xdr:rowOff>
    </xdr:to>
    <xdr:sp macro="" textlink="">
      <xdr:nvSpPr>
        <xdr:cNvPr id="35" name="TextBox 34"/>
        <xdr:cNvSpPr txBox="1"/>
      </xdr:nvSpPr>
      <xdr:spPr>
        <a:xfrm>
          <a:off x="5410201" y="6417132"/>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a:t>
          </a:r>
        </a:p>
      </xdr:txBody>
    </xdr:sp>
    <xdr:clientData/>
  </xdr:twoCellAnchor>
  <xdr:twoCellAnchor>
    <xdr:from>
      <xdr:col>13</xdr:col>
      <xdr:colOff>78922</xdr:colOff>
      <xdr:row>33</xdr:row>
      <xdr:rowOff>92533</xdr:rowOff>
    </xdr:from>
    <xdr:to>
      <xdr:col>15</xdr:col>
      <xdr:colOff>223158</xdr:colOff>
      <xdr:row>36</xdr:row>
      <xdr:rowOff>19053</xdr:rowOff>
    </xdr:to>
    <xdr:sp macro="" textlink="">
      <xdr:nvSpPr>
        <xdr:cNvPr id="36" name="TextBox 35"/>
        <xdr:cNvSpPr txBox="1"/>
      </xdr:nvSpPr>
      <xdr:spPr>
        <a:xfrm>
          <a:off x="8039101" y="6379033"/>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a:t>
          </a:r>
        </a:p>
      </xdr:txBody>
    </xdr:sp>
    <xdr:clientData/>
  </xdr:twoCellAnchor>
  <xdr:twoCellAnchor>
    <xdr:from>
      <xdr:col>17</xdr:col>
      <xdr:colOff>149680</xdr:colOff>
      <xdr:row>33</xdr:row>
      <xdr:rowOff>95255</xdr:rowOff>
    </xdr:from>
    <xdr:to>
      <xdr:col>19</xdr:col>
      <xdr:colOff>293915</xdr:colOff>
      <xdr:row>36</xdr:row>
      <xdr:rowOff>21775</xdr:rowOff>
    </xdr:to>
    <xdr:sp macro="" textlink="">
      <xdr:nvSpPr>
        <xdr:cNvPr id="37" name="TextBox 36"/>
        <xdr:cNvSpPr txBox="1"/>
      </xdr:nvSpPr>
      <xdr:spPr>
        <a:xfrm>
          <a:off x="10559144" y="6381755"/>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a:t>
          </a:r>
        </a:p>
      </xdr:txBody>
    </xdr:sp>
    <xdr:clientData/>
  </xdr:twoCellAnchor>
  <xdr:twoCellAnchor>
    <xdr:from>
      <xdr:col>3</xdr:col>
      <xdr:colOff>389164</xdr:colOff>
      <xdr:row>33</xdr:row>
      <xdr:rowOff>144238</xdr:rowOff>
    </xdr:from>
    <xdr:to>
      <xdr:col>5</xdr:col>
      <xdr:colOff>533399</xdr:colOff>
      <xdr:row>36</xdr:row>
      <xdr:rowOff>70758</xdr:rowOff>
    </xdr:to>
    <xdr:sp macro="" textlink="">
      <xdr:nvSpPr>
        <xdr:cNvPr id="39" name="TextBox 38"/>
        <xdr:cNvSpPr txBox="1"/>
      </xdr:nvSpPr>
      <xdr:spPr>
        <a:xfrm>
          <a:off x="2226128" y="6430738"/>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42</a:t>
          </a:r>
        </a:p>
      </xdr:txBody>
    </xdr:sp>
    <xdr:clientData/>
  </xdr:twoCellAnchor>
  <xdr:twoCellAnchor>
    <xdr:from>
      <xdr:col>8</xdr:col>
      <xdr:colOff>38100</xdr:colOff>
      <xdr:row>33</xdr:row>
      <xdr:rowOff>133352</xdr:rowOff>
    </xdr:from>
    <xdr:to>
      <xdr:col>10</xdr:col>
      <xdr:colOff>182335</xdr:colOff>
      <xdr:row>36</xdr:row>
      <xdr:rowOff>59872</xdr:rowOff>
    </xdr:to>
    <xdr:sp macro="" textlink="">
      <xdr:nvSpPr>
        <xdr:cNvPr id="40" name="TextBox 39"/>
        <xdr:cNvSpPr txBox="1"/>
      </xdr:nvSpPr>
      <xdr:spPr>
        <a:xfrm>
          <a:off x="4936671" y="6419852"/>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22</a:t>
          </a:r>
        </a:p>
      </xdr:txBody>
    </xdr:sp>
    <xdr:clientData/>
  </xdr:twoCellAnchor>
  <xdr:twoCellAnchor>
    <xdr:from>
      <xdr:col>12</xdr:col>
      <xdr:colOff>231321</xdr:colOff>
      <xdr:row>33</xdr:row>
      <xdr:rowOff>108859</xdr:rowOff>
    </xdr:from>
    <xdr:to>
      <xdr:col>14</xdr:col>
      <xdr:colOff>375556</xdr:colOff>
      <xdr:row>36</xdr:row>
      <xdr:rowOff>35379</xdr:rowOff>
    </xdr:to>
    <xdr:sp macro="" textlink="">
      <xdr:nvSpPr>
        <xdr:cNvPr id="42" name="TextBox 41"/>
        <xdr:cNvSpPr txBox="1"/>
      </xdr:nvSpPr>
      <xdr:spPr>
        <a:xfrm>
          <a:off x="7579178" y="6395359"/>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20</a:t>
          </a:r>
        </a:p>
      </xdr:txBody>
    </xdr:sp>
    <xdr:clientData/>
  </xdr:twoCellAnchor>
  <xdr:twoCellAnchor>
    <xdr:from>
      <xdr:col>16</xdr:col>
      <xdr:colOff>299357</xdr:colOff>
      <xdr:row>33</xdr:row>
      <xdr:rowOff>95250</xdr:rowOff>
    </xdr:from>
    <xdr:to>
      <xdr:col>18</xdr:col>
      <xdr:colOff>443592</xdr:colOff>
      <xdr:row>36</xdr:row>
      <xdr:rowOff>21770</xdr:rowOff>
    </xdr:to>
    <xdr:sp macro="" textlink="">
      <xdr:nvSpPr>
        <xdr:cNvPr id="43" name="TextBox 42"/>
        <xdr:cNvSpPr txBox="1"/>
      </xdr:nvSpPr>
      <xdr:spPr>
        <a:xfrm>
          <a:off x="10096500" y="6381750"/>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16</a:t>
          </a:r>
        </a:p>
      </xdr:txBody>
    </xdr:sp>
    <xdr:clientData/>
  </xdr:twoCellAnchor>
  <xdr:twoCellAnchor>
    <xdr:from>
      <xdr:col>2</xdr:col>
      <xdr:colOff>269420</xdr:colOff>
      <xdr:row>1</xdr:row>
      <xdr:rowOff>187780</xdr:rowOff>
    </xdr:from>
    <xdr:to>
      <xdr:col>9</xdr:col>
      <xdr:colOff>122463</xdr:colOff>
      <xdr:row>5</xdr:row>
      <xdr:rowOff>190499</xdr:rowOff>
    </xdr:to>
    <xdr:sp macro="" textlink="">
      <xdr:nvSpPr>
        <xdr:cNvPr id="44" name="TextBox 43"/>
        <xdr:cNvSpPr txBox="1"/>
      </xdr:nvSpPr>
      <xdr:spPr>
        <a:xfrm>
          <a:off x="1494063" y="378280"/>
          <a:ext cx="4139293" cy="76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Balancing Inventory Levels</a:t>
          </a:r>
        </a:p>
      </xdr:txBody>
    </xdr:sp>
    <xdr:clientData/>
  </xdr:twoCellAnchor>
  <xdr:twoCellAnchor editAs="oneCell">
    <xdr:from>
      <xdr:col>20</xdr:col>
      <xdr:colOff>394607</xdr:colOff>
      <xdr:row>17</xdr:row>
      <xdr:rowOff>13612</xdr:rowOff>
    </xdr:from>
    <xdr:to>
      <xdr:col>23</xdr:col>
      <xdr:colOff>386443</xdr:colOff>
      <xdr:row>21</xdr:row>
      <xdr:rowOff>166012</xdr:rowOff>
    </xdr:to>
    <mc:AlternateContent xmlns:mc="http://schemas.openxmlformats.org/markup-compatibility/2006">
      <mc:Choice xmlns:a14="http://schemas.microsoft.com/office/drawing/2010/main" Requires="a14">
        <xdr:graphicFrame macro="">
          <xdr:nvGraphicFramePr>
            <xdr:cNvPr id="4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641036" y="3252112"/>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408213</xdr:colOff>
      <xdr:row>22</xdr:row>
      <xdr:rowOff>149681</xdr:rowOff>
    </xdr:from>
    <xdr:to>
      <xdr:col>23</xdr:col>
      <xdr:colOff>400049</xdr:colOff>
      <xdr:row>27</xdr:row>
      <xdr:rowOff>111581</xdr:rowOff>
    </xdr:to>
    <mc:AlternateContent xmlns:mc="http://schemas.openxmlformats.org/markup-compatibility/2006">
      <mc:Choice xmlns:a14="http://schemas.microsoft.com/office/drawing/2010/main" Requires="a14">
        <xdr:graphicFrame macro="">
          <xdr:nvGraphicFramePr>
            <xdr:cNvPr id="46" name="Buyer Type"/>
            <xdr:cNvGraphicFramePr/>
          </xdr:nvGraphicFramePr>
          <xdr:xfrm>
            <a:off x="0" y="0"/>
            <a:ext cx="0" cy="0"/>
          </xdr:xfrm>
          <a:graphic>
            <a:graphicData uri="http://schemas.microsoft.com/office/drawing/2010/slicer">
              <sle:slicer xmlns:sle="http://schemas.microsoft.com/office/drawing/2010/slicer" name="Buyer Type"/>
            </a:graphicData>
          </a:graphic>
        </xdr:graphicFrame>
      </mc:Choice>
      <mc:Fallback>
        <xdr:sp macro="" textlink="">
          <xdr:nvSpPr>
            <xdr:cNvPr id="0" name=""/>
            <xdr:cNvSpPr>
              <a:spLocks noTextEdit="1"/>
            </xdr:cNvSpPr>
          </xdr:nvSpPr>
          <xdr:spPr>
            <a:xfrm>
              <a:off x="12654642" y="434068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12</xdr:row>
      <xdr:rowOff>176892</xdr:rowOff>
    </xdr:from>
    <xdr:to>
      <xdr:col>8</xdr:col>
      <xdr:colOff>367393</xdr:colOff>
      <xdr:row>21</xdr:row>
      <xdr:rowOff>117021</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394606</xdr:colOff>
      <xdr:row>7</xdr:row>
      <xdr:rowOff>163287</xdr:rowOff>
    </xdr:from>
    <xdr:to>
      <xdr:col>17</xdr:col>
      <xdr:colOff>247649</xdr:colOff>
      <xdr:row>11</xdr:row>
      <xdr:rowOff>166006</xdr:rowOff>
    </xdr:to>
    <xdr:sp macro="" textlink="">
      <xdr:nvSpPr>
        <xdr:cNvPr id="48" name="TextBox 47"/>
        <xdr:cNvSpPr txBox="1"/>
      </xdr:nvSpPr>
      <xdr:spPr>
        <a:xfrm>
          <a:off x="6517820" y="1496787"/>
          <a:ext cx="4139293" cy="76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Product Inventory and Sales Analysis</a:t>
          </a:r>
        </a:p>
      </xdr:txBody>
    </xdr:sp>
    <xdr:clientData/>
  </xdr:twoCellAnchor>
  <xdr:twoCellAnchor>
    <xdr:from>
      <xdr:col>3</xdr:col>
      <xdr:colOff>13607</xdr:colOff>
      <xdr:row>22</xdr:row>
      <xdr:rowOff>0</xdr:rowOff>
    </xdr:from>
    <xdr:to>
      <xdr:col>8</xdr:col>
      <xdr:colOff>272144</xdr:colOff>
      <xdr:row>28</xdr:row>
      <xdr:rowOff>182336</xdr:rowOff>
    </xdr:to>
    <mc:AlternateContent xmlns:mc="http://schemas.openxmlformats.org/markup-compatibility/2006">
      <mc:Choice xmlns:cx1="http://schemas.microsoft.com/office/drawing/2015/9/8/chartex" Requires="cx1">
        <xdr:graphicFrame macro="">
          <xdr:nvGraphicFramePr>
            <xdr:cNvPr id="49" name="Chart 4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258536</xdr:colOff>
      <xdr:row>1</xdr:row>
      <xdr:rowOff>84364</xdr:rowOff>
    </xdr:from>
    <xdr:to>
      <xdr:col>21</xdr:col>
      <xdr:colOff>557892</xdr:colOff>
      <xdr:row>6</xdr:row>
      <xdr:rowOff>179614</xdr:rowOff>
    </xdr:to>
    <xdr:sp macro="" textlink="">
      <xdr:nvSpPr>
        <xdr:cNvPr id="50" name="TextBox 49"/>
        <xdr:cNvSpPr txBox="1"/>
      </xdr:nvSpPr>
      <xdr:spPr>
        <a:xfrm>
          <a:off x="8831036" y="274864"/>
          <a:ext cx="4585606"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Product Insights &amp; Merchandising Analytics Dashboard</a:t>
          </a:r>
        </a:p>
      </xdr:txBody>
    </xdr:sp>
    <xdr:clientData/>
  </xdr:twoCellAnchor>
  <xdr:twoCellAnchor>
    <xdr:from>
      <xdr:col>20</xdr:col>
      <xdr:colOff>571499</xdr:colOff>
      <xdr:row>1</xdr:row>
      <xdr:rowOff>13607</xdr:rowOff>
    </xdr:from>
    <xdr:to>
      <xdr:col>24</xdr:col>
      <xdr:colOff>163285</xdr:colOff>
      <xdr:row>6</xdr:row>
      <xdr:rowOff>32658</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27213</xdr:colOff>
      <xdr:row>1</xdr:row>
      <xdr:rowOff>54428</xdr:rowOff>
    </xdr:from>
    <xdr:to>
      <xdr:col>11</xdr:col>
      <xdr:colOff>585107</xdr:colOff>
      <xdr:row>3</xdr:row>
      <xdr:rowOff>81643</xdr:rowOff>
    </xdr:to>
    <xdr:sp macro="" textlink="">
      <xdr:nvSpPr>
        <xdr:cNvPr id="41" name="TextBox 40"/>
        <xdr:cNvSpPr txBox="1"/>
      </xdr:nvSpPr>
      <xdr:spPr>
        <a:xfrm>
          <a:off x="5538106" y="244928"/>
          <a:ext cx="1782537"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Highest CLV</a:t>
          </a:r>
        </a:p>
      </xdr:txBody>
    </xdr:sp>
    <xdr:clientData/>
  </xdr:twoCellAnchor>
  <xdr:twoCellAnchor>
    <xdr:from>
      <xdr:col>9</xdr:col>
      <xdr:colOff>239485</xdr:colOff>
      <xdr:row>2</xdr:row>
      <xdr:rowOff>171451</xdr:rowOff>
    </xdr:from>
    <xdr:to>
      <xdr:col>11</xdr:col>
      <xdr:colOff>383720</xdr:colOff>
      <xdr:row>5</xdr:row>
      <xdr:rowOff>97971</xdr:rowOff>
    </xdr:to>
    <xdr:sp macro="" textlink="">
      <xdr:nvSpPr>
        <xdr:cNvPr id="52" name="TextBox 51"/>
        <xdr:cNvSpPr txBox="1"/>
      </xdr:nvSpPr>
      <xdr:spPr>
        <a:xfrm>
          <a:off x="5750378" y="552451"/>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19600</a:t>
          </a:r>
        </a:p>
      </xdr:txBody>
    </xdr:sp>
    <xdr:clientData/>
  </xdr:twoCellAnchor>
  <xdr:twoCellAnchor>
    <xdr:from>
      <xdr:col>11</xdr:col>
      <xdr:colOff>247649</xdr:colOff>
      <xdr:row>1</xdr:row>
      <xdr:rowOff>43542</xdr:rowOff>
    </xdr:from>
    <xdr:to>
      <xdr:col>14</xdr:col>
      <xdr:colOff>193222</xdr:colOff>
      <xdr:row>3</xdr:row>
      <xdr:rowOff>70757</xdr:rowOff>
    </xdr:to>
    <xdr:sp macro="" textlink="">
      <xdr:nvSpPr>
        <xdr:cNvPr id="55" name="TextBox 54"/>
        <xdr:cNvSpPr txBox="1"/>
      </xdr:nvSpPr>
      <xdr:spPr>
        <a:xfrm>
          <a:off x="6983185" y="234042"/>
          <a:ext cx="1782537"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Lowest CLV</a:t>
          </a:r>
        </a:p>
      </xdr:txBody>
    </xdr:sp>
    <xdr:clientData/>
  </xdr:twoCellAnchor>
  <xdr:twoCellAnchor>
    <xdr:from>
      <xdr:col>11</xdr:col>
      <xdr:colOff>446314</xdr:colOff>
      <xdr:row>2</xdr:row>
      <xdr:rowOff>187779</xdr:rowOff>
    </xdr:from>
    <xdr:to>
      <xdr:col>13</xdr:col>
      <xdr:colOff>590549</xdr:colOff>
      <xdr:row>5</xdr:row>
      <xdr:rowOff>114299</xdr:rowOff>
    </xdr:to>
    <xdr:sp macro="" textlink="">
      <xdr:nvSpPr>
        <xdr:cNvPr id="56" name="TextBox 55"/>
        <xdr:cNvSpPr txBox="1"/>
      </xdr:nvSpPr>
      <xdr:spPr>
        <a:xfrm>
          <a:off x="7181850" y="568779"/>
          <a:ext cx="1368878" cy="498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bg1"/>
              </a:solidFill>
            </a:rPr>
            <a:t>1200</a:t>
          </a:r>
        </a:p>
      </xdr:txBody>
    </xdr:sp>
    <xdr:clientData/>
  </xdr:twoCellAnchor>
  <xdr:twoCellAnchor>
    <xdr:from>
      <xdr:col>20</xdr:col>
      <xdr:colOff>217714</xdr:colOff>
      <xdr:row>7</xdr:row>
      <xdr:rowOff>29933</xdr:rowOff>
    </xdr:from>
    <xdr:to>
      <xdr:col>23</xdr:col>
      <xdr:colOff>517072</xdr:colOff>
      <xdr:row>11</xdr:row>
      <xdr:rowOff>149679</xdr:rowOff>
    </xdr:to>
    <xdr:sp macro="" textlink="">
      <xdr:nvSpPr>
        <xdr:cNvPr id="58" name="TextBox 57"/>
        <xdr:cNvSpPr txBox="1"/>
      </xdr:nvSpPr>
      <xdr:spPr>
        <a:xfrm>
          <a:off x="12464143" y="1363433"/>
          <a:ext cx="2136322" cy="88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Customer Profitability</a:t>
          </a:r>
          <a:endParaRPr lang="en-IN" sz="2000">
            <a:solidFill>
              <a:schemeClr val="bg1"/>
            </a:solidFill>
          </a:endParaRPr>
        </a:p>
      </xdr:txBody>
    </xdr:sp>
    <xdr:clientData/>
  </xdr:twoCellAnchor>
  <xdr:twoCellAnchor>
    <xdr:from>
      <xdr:col>20</xdr:col>
      <xdr:colOff>155122</xdr:colOff>
      <xdr:row>10</xdr:row>
      <xdr:rowOff>182334</xdr:rowOff>
    </xdr:from>
    <xdr:to>
      <xdr:col>22</xdr:col>
      <xdr:colOff>68037</xdr:colOff>
      <xdr:row>16</xdr:row>
      <xdr:rowOff>81641</xdr:rowOff>
    </xdr:to>
    <xdr:sp macro="" textlink="">
      <xdr:nvSpPr>
        <xdr:cNvPr id="59" name="TextBox 58"/>
        <xdr:cNvSpPr txBox="1"/>
      </xdr:nvSpPr>
      <xdr:spPr>
        <a:xfrm>
          <a:off x="12401551" y="2087334"/>
          <a:ext cx="1137557" cy="104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A1CDF5"/>
              </a:solidFill>
            </a:rPr>
            <a:t>High CLV</a:t>
          </a:r>
        </a:p>
        <a:p>
          <a:pPr algn="ctr"/>
          <a:r>
            <a:rPr lang="en-IN" sz="1200" b="1">
              <a:solidFill>
                <a:schemeClr val="bg1"/>
              </a:solidFill>
            </a:rPr>
            <a:t>Shows top customers driving revenue. </a:t>
          </a:r>
        </a:p>
      </xdr:txBody>
    </xdr:sp>
    <xdr:clientData/>
  </xdr:twoCellAnchor>
  <xdr:twoCellAnchor>
    <xdr:from>
      <xdr:col>21</xdr:col>
      <xdr:colOff>579663</xdr:colOff>
      <xdr:row>10</xdr:row>
      <xdr:rowOff>185056</xdr:rowOff>
    </xdr:from>
    <xdr:to>
      <xdr:col>23</xdr:col>
      <xdr:colOff>547005</xdr:colOff>
      <xdr:row>16</xdr:row>
      <xdr:rowOff>68034</xdr:rowOff>
    </xdr:to>
    <xdr:sp macro="" textlink="">
      <xdr:nvSpPr>
        <xdr:cNvPr id="60" name="TextBox 59"/>
        <xdr:cNvSpPr txBox="1"/>
      </xdr:nvSpPr>
      <xdr:spPr>
        <a:xfrm>
          <a:off x="13438413" y="2090056"/>
          <a:ext cx="1191985" cy="1025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A1CDF5"/>
              </a:solidFill>
            </a:rPr>
            <a:t>Low CLV</a:t>
          </a:r>
        </a:p>
        <a:p>
          <a:pPr algn="ctr"/>
          <a:r>
            <a:rPr lang="en-IN" sz="1200" b="1">
              <a:solidFill>
                <a:schemeClr val="bg1"/>
              </a:solidFill>
            </a:rPr>
            <a:t> Highlights opportunities for engagement and upselling.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200025</xdr:colOff>
      <xdr:row>6</xdr:row>
      <xdr:rowOff>133351</xdr:rowOff>
    </xdr:from>
    <xdr:to>
      <xdr:col>6</xdr:col>
      <xdr:colOff>438150</xdr:colOff>
      <xdr:row>17</xdr:row>
      <xdr:rowOff>114301</xdr:rowOff>
    </xdr:to>
    <xdr:sp macro="" textlink="">
      <xdr:nvSpPr>
        <xdr:cNvPr id="2" name="TextBox 1"/>
        <xdr:cNvSpPr txBox="1"/>
      </xdr:nvSpPr>
      <xdr:spPr>
        <a:xfrm>
          <a:off x="809625" y="1276351"/>
          <a:ext cx="3286125" cy="2076450"/>
        </a:xfrm>
        <a:prstGeom prst="rect">
          <a:avLst/>
        </a:prstGeom>
        <a:solidFill>
          <a:srgbClr val="A1CDF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a:solidFill>
                <a:schemeClr val="dk1"/>
              </a:solidFill>
              <a:effectLst/>
              <a:latin typeface="+mn-lt"/>
              <a:ea typeface="+mn-ea"/>
              <a:cs typeface="+mn-cs"/>
            </a:rPr>
            <a:t>Problem Statement</a:t>
          </a:r>
        </a:p>
        <a:p>
          <a:endParaRPr lang="en-IN" sz="1100" b="1" i="0">
            <a:solidFill>
              <a:schemeClr val="dk1"/>
            </a:solidFill>
            <a:effectLst/>
            <a:latin typeface="+mn-lt"/>
            <a:ea typeface="+mn-ea"/>
            <a:cs typeface="+mn-cs"/>
          </a:endParaRPr>
        </a:p>
        <a:p>
          <a:r>
            <a:rPr lang="en-IN" sz="1100" b="0" i="0">
              <a:solidFill>
                <a:schemeClr val="dk1"/>
              </a:solidFill>
              <a:effectLst/>
              <a:latin typeface="+mn-lt"/>
              <a:ea typeface="+mn-ea"/>
              <a:cs typeface="+mn-cs"/>
            </a:rPr>
            <a:t>Optimize product assortment, inventory levels, and pricing strategy to maximize sales. </a:t>
          </a:r>
        </a:p>
        <a:p>
          <a:r>
            <a:rPr lang="en-IN" sz="1100" b="0" i="0">
              <a:solidFill>
                <a:schemeClr val="dk1"/>
              </a:solidFill>
              <a:effectLst/>
              <a:latin typeface="+mn-lt"/>
              <a:ea typeface="+mn-ea"/>
              <a:cs typeface="+mn-cs"/>
            </a:rPr>
            <a:t>Reduce overstocking or stockouts, ensuring availability to meet customer demand. </a:t>
          </a:r>
        </a:p>
        <a:p>
          <a:r>
            <a:rPr lang="en-IN" sz="1100" b="0" i="0">
              <a:solidFill>
                <a:schemeClr val="dk1"/>
              </a:solidFill>
              <a:effectLst/>
              <a:latin typeface="+mn-lt"/>
              <a:ea typeface="+mn-ea"/>
              <a:cs typeface="+mn-cs"/>
            </a:rPr>
            <a:t>Adapt to changing trends and seasonality while maintaining healthy profit margins and efficient supply chain management. </a:t>
          </a:r>
        </a:p>
        <a:p>
          <a:r>
            <a:rPr lang="en-IN" sz="1100" b="0" i="0">
              <a:solidFill>
                <a:schemeClr val="dk1"/>
              </a:solidFill>
              <a:effectLst/>
              <a:latin typeface="+mn-lt"/>
              <a:ea typeface="+mn-ea"/>
              <a:cs typeface="+mn-cs"/>
            </a:rPr>
            <a:t>Utilize data analytics to enhance decision-making and improve merchandising performance.</a:t>
          </a:r>
          <a:endParaRPr lang="en-IN" sz="1100" b="0"/>
        </a:p>
      </xdr:txBody>
    </xdr:sp>
    <xdr:clientData/>
  </xdr:twoCellAnchor>
  <xdr:twoCellAnchor>
    <xdr:from>
      <xdr:col>7</xdr:col>
      <xdr:colOff>85723</xdr:colOff>
      <xdr:row>6</xdr:row>
      <xdr:rowOff>133349</xdr:rowOff>
    </xdr:from>
    <xdr:to>
      <xdr:col>20</xdr:col>
      <xdr:colOff>142874</xdr:colOff>
      <xdr:row>16</xdr:row>
      <xdr:rowOff>180974</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oneCellAnchor>
    <xdr:from>
      <xdr:col>8</xdr:col>
      <xdr:colOff>208696</xdr:colOff>
      <xdr:row>3</xdr:row>
      <xdr:rowOff>74110</xdr:rowOff>
    </xdr:from>
    <xdr:ext cx="6459653" cy="468013"/>
    <xdr:sp macro="" textlink="">
      <xdr:nvSpPr>
        <xdr:cNvPr id="5" name="Rectangle 4"/>
        <xdr:cNvSpPr/>
      </xdr:nvSpPr>
      <xdr:spPr>
        <a:xfrm>
          <a:off x="5085496" y="645610"/>
          <a:ext cx="6459653" cy="468013"/>
        </a:xfrm>
        <a:prstGeom prst="rect">
          <a:avLst/>
        </a:prstGeom>
        <a:noFill/>
      </xdr:spPr>
      <xdr:txBody>
        <a:bodyPr wrap="none" lIns="91440" tIns="45720" rIns="91440" bIns="45720">
          <a:spAutoFit/>
        </a:bodyPr>
        <a:lstStyle/>
        <a:p>
          <a:pPr algn="ctr"/>
          <a:r>
            <a:rPr lang="en-US" sz="2400" b="1" cap="none" spc="0">
              <a:ln w="9525">
                <a:solidFill>
                  <a:schemeClr val="tx1"/>
                </a:solidFill>
                <a:prstDash val="solid"/>
              </a:ln>
              <a:solidFill>
                <a:srgbClr val="A1CDF5"/>
              </a:solidFill>
              <a:effectLst>
                <a:outerShdw blurRad="12700" dist="38100" dir="2700000" algn="tl" rotWithShape="0">
                  <a:schemeClr val="accent5">
                    <a:lumMod val="60000"/>
                    <a:lumOff val="40000"/>
                  </a:schemeClr>
                </a:outerShdw>
              </a:effectLst>
            </a:rPr>
            <a:t>Advantages of Using This Data for Merchandising</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erma Ji" refreshedDate="45686.184964583335" createdVersion="6" refreshedVersion="6" minRefreshableVersion="3" recordCount="20">
  <cacheSource type="worksheet">
    <worksheetSource name="Table1"/>
  </cacheSource>
  <cacheFields count="9">
    <cacheField name="Customer ID" numFmtId="0">
      <sharedItems containsSemiMixedTypes="0" containsString="0" containsNumber="1" containsInteger="1" minValue="1" maxValue="20"/>
    </cacheField>
    <cacheField name="Name" numFmtId="0">
      <sharedItems/>
    </cacheField>
    <cacheField name="Gender" numFmtId="0">
      <sharedItems count="2">
        <s v="Female"/>
        <s v="Male"/>
      </sharedItems>
    </cacheField>
    <cacheField name="Age Group" numFmtId="0">
      <sharedItems count="3">
        <s v="25-35"/>
        <s v="35-45"/>
        <s v="45-55"/>
      </sharedItems>
    </cacheField>
    <cacheField name="Age" numFmtId="0">
      <sharedItems containsSemiMixedTypes="0" containsString="0" containsNumber="1" containsInteger="1" minValue="26" maxValue="50"/>
    </cacheField>
    <cacheField name="Income Level" numFmtId="0">
      <sharedItems count="3">
        <s v="High"/>
        <s v="Medium"/>
        <s v="Low"/>
      </sharedItems>
    </cacheField>
    <cacheField name="Buyer Type" numFmtId="0">
      <sharedItems count="2">
        <s v="Luxury Buyer"/>
        <s v="Budget Buyer"/>
      </sharedItems>
    </cacheField>
    <cacheField name="Average Spend per Purchase" numFmtId="164">
      <sharedItems containsSemiMixedTypes="0" containsString="0" containsNumber="1" containsInteger="1" minValue="70" maxValue="3500" count="20">
        <n v="2500"/>
        <n v="150"/>
        <n v="3000"/>
        <n v="120"/>
        <n v="2200"/>
        <n v="80"/>
        <n v="2800"/>
        <n v="180"/>
        <n v="2600"/>
        <n v="90"/>
        <n v="2900"/>
        <n v="3500"/>
        <n v="160"/>
        <n v="140"/>
        <n v="3100"/>
        <n v="130"/>
        <n v="70"/>
        <n v="2700"/>
        <n v="2400"/>
        <n v="100"/>
      </sharedItems>
    </cacheField>
    <cacheField name="Total Purchases (2024)" numFmtId="0">
      <sharedItems containsSemiMixedTypes="0" containsString="0" containsNumber="1" containsInteger="1" minValue="3" maxValue="22" count="15">
        <n v="5"/>
        <n v="12"/>
        <n v="4"/>
        <n v="10"/>
        <n v="6"/>
        <n v="20"/>
        <n v="7"/>
        <n v="14"/>
        <n v="18"/>
        <n v="3"/>
        <n v="13"/>
        <n v="15"/>
        <n v="11"/>
        <n v="22"/>
        <n v="17"/>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erma Ji" refreshedDate="45686.398674305558" createdVersion="6" refreshedVersion="6" minRefreshableVersion="3" recordCount="20">
  <cacheSource type="worksheet">
    <worksheetSource name="Table2"/>
  </cacheSource>
  <cacheFields count="11">
    <cacheField name="Product ID" numFmtId="0">
      <sharedItems containsSemiMixedTypes="0" containsString="0" containsNumber="1" containsInteger="1" minValue="101" maxValue="120"/>
    </cacheField>
    <cacheField name="Product Name" numFmtId="0">
      <sharedItems count="20">
        <s v="Diamond Engagement Ring"/>
        <s v="Silver Necklace"/>
        <s v="Gold Wedding Band"/>
        <s v="Silver Earrings"/>
        <s v="Platinum Bracelet"/>
        <s v="Gemstone Pendant"/>
        <s v="Diamond Stud Earrings"/>
        <s v="Gold Pendant"/>
        <s v="Silver Charm Bracelet"/>
        <s v="Sapphire Ring"/>
        <s v="Sterling Silver Hoop Earrings"/>
        <s v="Rose Gold Bracelet"/>
        <s v="Platinum Chain Necklace"/>
        <s v="Silver Bangle"/>
        <s v="Ruby Earrings"/>
        <s v="Classic Gold Ring"/>
        <s v="Amethyst Necklace"/>
        <s v="Opal Earrings"/>
        <s v="Emerald Ring"/>
        <s v="Leather Bracelet"/>
      </sharedItems>
    </cacheField>
    <cacheField name="Category" numFmtId="0">
      <sharedItems count="4">
        <s v="Ring"/>
        <s v="Necklace"/>
        <s v="Earrings"/>
        <s v="Bracelet"/>
      </sharedItems>
    </cacheField>
    <cacheField name="Gender" numFmtId="0">
      <sharedItems count="2">
        <s v="Female"/>
        <s v="Male"/>
      </sharedItems>
    </cacheField>
    <cacheField name="Price" numFmtId="164">
      <sharedItems containsSemiMixedTypes="0" containsString="0" containsNumber="1" containsInteger="1" minValue="80" maxValue="5000"/>
    </cacheField>
    <cacheField name="Buyer Type" numFmtId="0">
      <sharedItems count="2">
        <s v="Luxury Buyer"/>
        <s v="Budget Buyer"/>
      </sharedItems>
    </cacheField>
    <cacheField name="Units Sold (2024)" numFmtId="0">
      <sharedItems containsSemiMixedTypes="0" containsString="0" containsNumber="1" containsInteger="1" minValue="25" maxValue="250" count="14">
        <n v="50"/>
        <n v="200"/>
        <n v="70"/>
        <n v="250"/>
        <n v="30"/>
        <n v="180"/>
        <n v="60"/>
        <n v="40"/>
        <n v="220"/>
        <n v="230"/>
        <n v="25"/>
        <n v="210"/>
        <n v="35"/>
        <n v="150"/>
      </sharedItems>
    </cacheField>
    <cacheField name="Units in Stock" numFmtId="0">
      <sharedItems containsSemiMixedTypes="0" containsString="0" containsNumber="1" containsInteger="1" minValue="10" maxValue="80" count="12">
        <n v="20"/>
        <n v="50"/>
        <n v="30"/>
        <n v="80"/>
        <n v="10"/>
        <n v="60"/>
        <n v="25"/>
        <n v="15"/>
        <n v="70"/>
        <n v="12"/>
        <n v="65"/>
        <n v="55"/>
      </sharedItems>
    </cacheField>
    <cacheField name="Reorder Point" numFmtId="0">
      <sharedItems containsSemiMixedTypes="0" containsString="0" containsNumber="1" containsInteger="1" minValue="3" maxValue="16"/>
    </cacheField>
    <cacheField name="Inventory turnover Ratio" numFmtId="0">
      <sharedItems containsSemiMixedTypes="0" containsString="0" containsNumber="1" minValue="2" maxValue="4" count="15">
        <n v="2.5"/>
        <n v="4"/>
        <n v="2.3333333333333335"/>
        <n v="3.125"/>
        <n v="3"/>
        <n v="2.4"/>
        <n v="2.6666666666666665"/>
        <n v="3.1428571428571428"/>
        <n v="2.875"/>
        <n v="2.0833333333333335"/>
        <n v="3.2307692307692308"/>
        <n v="2"/>
        <n v="3.6"/>
        <n v="3.3333333333333335"/>
        <n v="3.8181818181818183"/>
      </sharedItems>
    </cacheField>
    <cacheField name="Sales Volume" numFmtId="164">
      <sharedItems containsSemiMixedTypes="0" containsString="0" containsNumber="1" containsInteger="1" minValue="20000" maxValue="250000"/>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Verma Ji" refreshedDate="45686.453843981479" createdVersion="6" refreshedVersion="6" minRefreshableVersion="3" recordCount="12">
  <cacheSource type="worksheet">
    <worksheetSource name="Table3"/>
  </cacheSource>
  <cacheFields count="10">
    <cacheField name="Month" numFmtId="0">
      <sharedItems count="12">
        <s v="January"/>
        <s v="February"/>
        <s v="March"/>
        <s v="April"/>
        <s v="May"/>
        <s v="June"/>
        <s v="July"/>
        <s v="August"/>
        <s v="September"/>
        <s v="October"/>
        <s v="November"/>
        <s v="December"/>
      </sharedItems>
    </cacheField>
    <cacheField name="Rings Sales" numFmtId="164">
      <sharedItems containsSemiMixedTypes="0" containsString="0" containsNumber="1" containsInteger="1" minValue="75000" maxValue="125000" count="8">
        <n v="75000"/>
        <n v="80000"/>
        <n v="85000"/>
        <n v="95000"/>
        <n v="90000"/>
        <n v="100000"/>
        <n v="110000"/>
        <n v="125000"/>
      </sharedItems>
    </cacheField>
    <cacheField name="Necklaces Sales" numFmtId="164">
      <sharedItems containsSemiMixedTypes="0" containsString="0" containsNumber="1" containsInteger="1" minValue="40000" maxValue="60000" count="7">
        <n v="45000"/>
        <n v="40000"/>
        <n v="42000"/>
        <n v="50000"/>
        <n v="55000"/>
        <n v="60000"/>
        <n v="41000"/>
      </sharedItems>
    </cacheField>
    <cacheField name="Earrings Sales" numFmtId="164">
      <sharedItems containsSemiMixedTypes="0" containsString="0" containsNumber="1" containsInteger="1" minValue="30000" maxValue="55000" count="9">
        <n v="30000"/>
        <n v="35000"/>
        <n v="40000"/>
        <n v="38000"/>
        <n v="45000"/>
        <n v="50000"/>
        <n v="55000"/>
        <n v="48000"/>
        <n v="43000"/>
      </sharedItems>
    </cacheField>
    <cacheField name="Bracelets Sales" numFmtId="164">
      <sharedItems containsSemiMixedTypes="0" containsString="0" containsNumber="1" containsInteger="1" minValue="25000" maxValue="50000" count="9">
        <n v="25000"/>
        <n v="28000"/>
        <n v="30000"/>
        <n v="32000"/>
        <n v="35000"/>
        <n v="40000"/>
        <n v="45000"/>
        <n v="33000"/>
        <n v="50000"/>
      </sharedItems>
    </cacheField>
    <cacheField name="Rings Sales Contribution Percentage" numFmtId="1">
      <sharedItems containsSemiMixedTypes="0" containsString="0" containsNumber="1" minValue="40.74074074074074" maxValue="45.238095238095241"/>
    </cacheField>
    <cacheField name="Necklace Sales Contribution Percentage " numFmtId="1">
      <sharedItems containsSemiMixedTypes="0" containsString="0" containsNumber="1" minValue="20.689655172413794" maxValue="25.714285714285712"/>
    </cacheField>
    <cacheField name="Earrings Sales Contribution Percentage " numFmtId="1">
      <sharedItems containsSemiMixedTypes="0" containsString="0" containsNumber="1" minValue="17.142857142857142" maxValue="21.052631578947366"/>
    </cacheField>
    <cacheField name="Bracelets Sales Contribution Percentage " numFmtId="1">
      <sharedItems containsSemiMixedTypes="0" containsString="0" containsNumber="1" minValue="14.285714285714285" maxValue="17.241379310344829"/>
    </cacheField>
    <cacheField name="Total Sales" numFmtId="164">
      <sharedItems containsSemiMixedTypes="0" containsString="0" containsNumber="1" containsInteger="1" minValue="175000" maxValue="290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n v="1"/>
    <s v="Ayesha"/>
    <x v="0"/>
    <x v="0"/>
    <n v="32"/>
    <x v="0"/>
    <x v="0"/>
    <x v="0"/>
    <x v="0"/>
  </r>
  <r>
    <n v="2"/>
    <s v="Khalid"/>
    <x v="1"/>
    <x v="0"/>
    <n v="28"/>
    <x v="1"/>
    <x v="1"/>
    <x v="1"/>
    <x v="1"/>
  </r>
  <r>
    <n v="3"/>
    <s v="Layla"/>
    <x v="0"/>
    <x v="1"/>
    <n v="45"/>
    <x v="0"/>
    <x v="0"/>
    <x v="2"/>
    <x v="2"/>
  </r>
  <r>
    <n v="4"/>
    <s v="Ahmed"/>
    <x v="1"/>
    <x v="1"/>
    <n v="36"/>
    <x v="1"/>
    <x v="1"/>
    <x v="3"/>
    <x v="3"/>
  </r>
  <r>
    <n v="5"/>
    <s v="Fatima"/>
    <x v="0"/>
    <x v="2"/>
    <n v="50"/>
    <x v="0"/>
    <x v="0"/>
    <x v="4"/>
    <x v="4"/>
  </r>
  <r>
    <n v="6"/>
    <s v="Nasser"/>
    <x v="1"/>
    <x v="1"/>
    <n v="40"/>
    <x v="2"/>
    <x v="1"/>
    <x v="5"/>
    <x v="5"/>
  </r>
  <r>
    <n v="7"/>
    <s v="Mariam"/>
    <x v="0"/>
    <x v="0"/>
    <n v="30"/>
    <x v="0"/>
    <x v="0"/>
    <x v="6"/>
    <x v="6"/>
  </r>
  <r>
    <n v="8"/>
    <s v="Omar"/>
    <x v="1"/>
    <x v="0"/>
    <n v="33"/>
    <x v="1"/>
    <x v="1"/>
    <x v="7"/>
    <x v="7"/>
  </r>
  <r>
    <n v="9"/>
    <s v="Rania"/>
    <x v="0"/>
    <x v="1"/>
    <n v="37"/>
    <x v="0"/>
    <x v="0"/>
    <x v="8"/>
    <x v="4"/>
  </r>
  <r>
    <n v="10"/>
    <s v="Faisal"/>
    <x v="1"/>
    <x v="0"/>
    <n v="29"/>
    <x v="2"/>
    <x v="1"/>
    <x v="9"/>
    <x v="8"/>
  </r>
  <r>
    <n v="11"/>
    <s v="Zahra"/>
    <x v="0"/>
    <x v="1"/>
    <n v="42"/>
    <x v="0"/>
    <x v="0"/>
    <x v="10"/>
    <x v="0"/>
  </r>
  <r>
    <n v="12"/>
    <s v="Tariq"/>
    <x v="1"/>
    <x v="2"/>
    <n v="50"/>
    <x v="0"/>
    <x v="0"/>
    <x v="11"/>
    <x v="9"/>
  </r>
  <r>
    <n v="13"/>
    <s v="Nora"/>
    <x v="0"/>
    <x v="0"/>
    <n v="26"/>
    <x v="1"/>
    <x v="1"/>
    <x v="12"/>
    <x v="10"/>
  </r>
  <r>
    <n v="14"/>
    <s v="Saeed"/>
    <x v="1"/>
    <x v="0"/>
    <n v="32"/>
    <x v="1"/>
    <x v="1"/>
    <x v="13"/>
    <x v="11"/>
  </r>
  <r>
    <n v="15"/>
    <s v="Mariam"/>
    <x v="0"/>
    <x v="1"/>
    <n v="38"/>
    <x v="0"/>
    <x v="0"/>
    <x v="14"/>
    <x v="2"/>
  </r>
  <r>
    <n v="16"/>
    <s v="Youssef"/>
    <x v="1"/>
    <x v="0"/>
    <n v="27"/>
    <x v="1"/>
    <x v="1"/>
    <x v="15"/>
    <x v="12"/>
  </r>
  <r>
    <n v="17"/>
    <s v="Hala"/>
    <x v="0"/>
    <x v="1"/>
    <n v="41"/>
    <x v="2"/>
    <x v="1"/>
    <x v="16"/>
    <x v="13"/>
  </r>
  <r>
    <n v="18"/>
    <s v="Fahad"/>
    <x v="1"/>
    <x v="0"/>
    <n v="34"/>
    <x v="0"/>
    <x v="0"/>
    <x v="17"/>
    <x v="0"/>
  </r>
  <r>
    <n v="19"/>
    <s v="Mona"/>
    <x v="0"/>
    <x v="1"/>
    <n v="44"/>
    <x v="0"/>
    <x v="0"/>
    <x v="18"/>
    <x v="4"/>
  </r>
  <r>
    <n v="20"/>
    <s v="Zayed"/>
    <x v="1"/>
    <x v="0"/>
    <n v="35"/>
    <x v="1"/>
    <x v="1"/>
    <x v="19"/>
    <x v="14"/>
  </r>
</pivotCacheRecords>
</file>

<file path=xl/pivotCache/pivotCacheRecords2.xml><?xml version="1.0" encoding="utf-8"?>
<pivotCacheRecords xmlns="http://schemas.openxmlformats.org/spreadsheetml/2006/main" xmlns:r="http://schemas.openxmlformats.org/officeDocument/2006/relationships" count="20">
  <r>
    <n v="101"/>
    <x v="0"/>
    <x v="0"/>
    <x v="0"/>
    <n v="5000"/>
    <x v="0"/>
    <x v="0"/>
    <x v="0"/>
    <n v="5"/>
    <x v="0"/>
    <n v="250000"/>
  </r>
  <r>
    <n v="102"/>
    <x v="1"/>
    <x v="1"/>
    <x v="0"/>
    <n v="150"/>
    <x v="1"/>
    <x v="1"/>
    <x v="1"/>
    <n v="10"/>
    <x v="1"/>
    <n v="30000"/>
  </r>
  <r>
    <n v="103"/>
    <x v="2"/>
    <x v="0"/>
    <x v="1"/>
    <n v="1000"/>
    <x v="0"/>
    <x v="2"/>
    <x v="2"/>
    <n v="5"/>
    <x v="2"/>
    <n v="70000"/>
  </r>
  <r>
    <n v="104"/>
    <x v="3"/>
    <x v="2"/>
    <x v="0"/>
    <n v="80"/>
    <x v="1"/>
    <x v="3"/>
    <x v="3"/>
    <n v="15"/>
    <x v="3"/>
    <n v="20000"/>
  </r>
  <r>
    <n v="105"/>
    <x v="4"/>
    <x v="3"/>
    <x v="1"/>
    <n v="3000"/>
    <x v="0"/>
    <x v="4"/>
    <x v="4"/>
    <n v="3"/>
    <x v="4"/>
    <n v="90000"/>
  </r>
  <r>
    <n v="106"/>
    <x v="5"/>
    <x v="1"/>
    <x v="0"/>
    <n v="200"/>
    <x v="1"/>
    <x v="5"/>
    <x v="5"/>
    <n v="12"/>
    <x v="4"/>
    <n v="36000"/>
  </r>
  <r>
    <n v="107"/>
    <x v="6"/>
    <x v="2"/>
    <x v="0"/>
    <n v="2000"/>
    <x v="0"/>
    <x v="6"/>
    <x v="6"/>
    <n v="5"/>
    <x v="5"/>
    <n v="120000"/>
  </r>
  <r>
    <n v="108"/>
    <x v="7"/>
    <x v="1"/>
    <x v="1"/>
    <n v="800"/>
    <x v="0"/>
    <x v="7"/>
    <x v="7"/>
    <n v="5"/>
    <x v="6"/>
    <n v="32000"/>
  </r>
  <r>
    <n v="109"/>
    <x v="8"/>
    <x v="3"/>
    <x v="0"/>
    <n v="150"/>
    <x v="1"/>
    <x v="8"/>
    <x v="8"/>
    <n v="12"/>
    <x v="7"/>
    <n v="33000"/>
  </r>
  <r>
    <n v="110"/>
    <x v="9"/>
    <x v="0"/>
    <x v="0"/>
    <n v="1200"/>
    <x v="0"/>
    <x v="7"/>
    <x v="7"/>
    <n v="4"/>
    <x v="6"/>
    <n v="48000"/>
  </r>
  <r>
    <n v="111"/>
    <x v="10"/>
    <x v="2"/>
    <x v="0"/>
    <n v="90"/>
    <x v="1"/>
    <x v="9"/>
    <x v="3"/>
    <n v="16"/>
    <x v="8"/>
    <n v="20700"/>
  </r>
  <r>
    <n v="112"/>
    <x v="11"/>
    <x v="3"/>
    <x v="0"/>
    <n v="950"/>
    <x v="0"/>
    <x v="0"/>
    <x v="0"/>
    <n v="5"/>
    <x v="0"/>
    <n v="47500"/>
  </r>
  <r>
    <n v="113"/>
    <x v="12"/>
    <x v="1"/>
    <x v="1"/>
    <n v="4000"/>
    <x v="0"/>
    <x v="10"/>
    <x v="9"/>
    <n v="3"/>
    <x v="9"/>
    <n v="100000"/>
  </r>
  <r>
    <n v="114"/>
    <x v="13"/>
    <x v="3"/>
    <x v="0"/>
    <n v="120"/>
    <x v="1"/>
    <x v="11"/>
    <x v="10"/>
    <n v="13"/>
    <x v="10"/>
    <n v="25200"/>
  </r>
  <r>
    <n v="115"/>
    <x v="14"/>
    <x v="2"/>
    <x v="0"/>
    <n v="1500"/>
    <x v="0"/>
    <x v="12"/>
    <x v="7"/>
    <n v="4"/>
    <x v="2"/>
    <n v="52500"/>
  </r>
  <r>
    <n v="116"/>
    <x v="15"/>
    <x v="0"/>
    <x v="1"/>
    <n v="900"/>
    <x v="0"/>
    <x v="6"/>
    <x v="2"/>
    <n v="6"/>
    <x v="11"/>
    <n v="54000"/>
  </r>
  <r>
    <n v="117"/>
    <x v="16"/>
    <x v="1"/>
    <x v="0"/>
    <n v="300"/>
    <x v="1"/>
    <x v="5"/>
    <x v="1"/>
    <n v="10"/>
    <x v="12"/>
    <n v="54000"/>
  </r>
  <r>
    <n v="118"/>
    <x v="17"/>
    <x v="2"/>
    <x v="0"/>
    <n v="800"/>
    <x v="1"/>
    <x v="13"/>
    <x v="5"/>
    <n v="12"/>
    <x v="0"/>
    <n v="36000"/>
  </r>
  <r>
    <n v="119"/>
    <x v="18"/>
    <x v="0"/>
    <x v="0"/>
    <n v="2500"/>
    <x v="0"/>
    <x v="7"/>
    <x v="9"/>
    <n v="5"/>
    <x v="13"/>
    <n v="100000"/>
  </r>
  <r>
    <n v="120"/>
    <x v="19"/>
    <x v="3"/>
    <x v="1"/>
    <n v="200"/>
    <x v="1"/>
    <x v="11"/>
    <x v="11"/>
    <n v="10"/>
    <x v="14"/>
    <n v="42000"/>
  </r>
</pivotCacheRecords>
</file>

<file path=xl/pivotCache/pivotCacheRecords3.xml><?xml version="1.0" encoding="utf-8"?>
<pivotCacheRecords xmlns="http://schemas.openxmlformats.org/spreadsheetml/2006/main" xmlns:r="http://schemas.openxmlformats.org/officeDocument/2006/relationships" count="12">
  <r>
    <x v="0"/>
    <x v="0"/>
    <x v="0"/>
    <x v="0"/>
    <x v="0"/>
    <n v="42.857142857142854"/>
    <n v="25.714285714285712"/>
    <n v="17.142857142857142"/>
    <n v="14.285714285714285"/>
    <n v="175000"/>
  </r>
  <r>
    <x v="1"/>
    <x v="1"/>
    <x v="1"/>
    <x v="1"/>
    <x v="1"/>
    <n v="43.715846994535518"/>
    <n v="21.857923497267759"/>
    <n v="19.125683060109289"/>
    <n v="15.300546448087433"/>
    <n v="183000"/>
  </r>
  <r>
    <x v="2"/>
    <x v="2"/>
    <x v="2"/>
    <x v="2"/>
    <x v="2"/>
    <n v="43.147208121827411"/>
    <n v="21.319796954314722"/>
    <n v="20.304568527918782"/>
    <n v="15.228426395939088"/>
    <n v="197000"/>
  </r>
  <r>
    <x v="3"/>
    <x v="3"/>
    <x v="0"/>
    <x v="3"/>
    <x v="3"/>
    <n v="45.238095238095241"/>
    <n v="21.428571428571427"/>
    <n v="18.095238095238095"/>
    <n v="15.238095238095239"/>
    <n v="210000"/>
  </r>
  <r>
    <x v="4"/>
    <x v="4"/>
    <x v="3"/>
    <x v="4"/>
    <x v="4"/>
    <n v="40.909090909090914"/>
    <n v="22.727272727272727"/>
    <n v="20.454545454545457"/>
    <n v="15.909090909090908"/>
    <n v="220000"/>
  </r>
  <r>
    <x v="5"/>
    <x v="5"/>
    <x v="4"/>
    <x v="5"/>
    <x v="5"/>
    <n v="40.816326530612244"/>
    <n v="22.448979591836736"/>
    <n v="20.408163265306122"/>
    <n v="16.326530612244898"/>
    <n v="245000"/>
  </r>
  <r>
    <x v="6"/>
    <x v="6"/>
    <x v="5"/>
    <x v="6"/>
    <x v="6"/>
    <n v="40.74074074074074"/>
    <n v="22.222222222222221"/>
    <n v="20.37037037037037"/>
    <n v="16.666666666666664"/>
    <n v="270000"/>
  </r>
  <r>
    <x v="7"/>
    <x v="3"/>
    <x v="3"/>
    <x v="7"/>
    <x v="4"/>
    <n v="41.666666666666671"/>
    <n v="21.929824561403507"/>
    <n v="21.052631578947366"/>
    <n v="15.350877192982457"/>
    <n v="228000"/>
  </r>
  <r>
    <x v="8"/>
    <x v="4"/>
    <x v="0"/>
    <x v="8"/>
    <x v="7"/>
    <n v="42.654028436018962"/>
    <n v="21.327014218009481"/>
    <n v="20.379146919431278"/>
    <n v="15.639810426540285"/>
    <n v="211000"/>
  </r>
  <r>
    <x v="9"/>
    <x v="1"/>
    <x v="2"/>
    <x v="2"/>
    <x v="3"/>
    <n v="41.237113402061851"/>
    <n v="21.649484536082475"/>
    <n v="20.618556701030926"/>
    <n v="16.494845360824741"/>
    <n v="194000"/>
  </r>
  <r>
    <x v="10"/>
    <x v="0"/>
    <x v="6"/>
    <x v="1"/>
    <x v="2"/>
    <n v="41.436464088397791"/>
    <n v="22.651933701657459"/>
    <n v="19.337016574585636"/>
    <n v="16.574585635359114"/>
    <n v="181000"/>
  </r>
  <r>
    <x v="11"/>
    <x v="7"/>
    <x v="5"/>
    <x v="6"/>
    <x v="8"/>
    <n v="43.103448275862064"/>
    <n v="20.689655172413794"/>
    <n v="18.96551724137931"/>
    <n v="17.241379310344829"/>
    <n v="29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17:C130" firstHeaderRow="1" firstDataRow="1" firstDataCol="1"/>
  <pivotFields count="10">
    <pivotField axis="axisRow" showAll="0">
      <items count="13">
        <item x="0"/>
        <item x="1"/>
        <item x="2"/>
        <item x="3"/>
        <item x="4"/>
        <item x="5"/>
        <item x="6"/>
        <item x="7"/>
        <item x="8"/>
        <item x="9"/>
        <item x="10"/>
        <item x="11"/>
        <item t="default"/>
      </items>
    </pivotField>
    <pivotField numFmtId="164" showAll="0"/>
    <pivotField numFmtId="164" showAll="0"/>
    <pivotField numFmtId="164" showAll="0"/>
    <pivotField numFmtId="164" showAll="0"/>
    <pivotField numFmtId="10" showAll="0" defaultSubtotal="0"/>
    <pivotField numFmtId="10" showAll="0" defaultSubtotal="0"/>
    <pivotField numFmtId="10" showAll="0" defaultSubtotal="0"/>
    <pivotField numFmtId="10" showAll="0" defaultSubtotal="0"/>
    <pivotField dataField="1" numFmtId="164" showAll="0"/>
  </pivotFields>
  <rowFields count="1">
    <field x="0"/>
  </rowFields>
  <rowItems count="13">
    <i>
      <x/>
    </i>
    <i>
      <x v="1"/>
    </i>
    <i>
      <x v="2"/>
    </i>
    <i>
      <x v="3"/>
    </i>
    <i>
      <x v="4"/>
    </i>
    <i>
      <x v="5"/>
    </i>
    <i>
      <x v="6"/>
    </i>
    <i>
      <x v="7"/>
    </i>
    <i>
      <x v="8"/>
    </i>
    <i>
      <x v="9"/>
    </i>
    <i>
      <x v="10"/>
    </i>
    <i>
      <x v="11"/>
    </i>
    <i t="grand">
      <x/>
    </i>
  </rowItems>
  <colItems count="1">
    <i/>
  </colItems>
  <dataFields count="1">
    <dataField name="Sum of Total Sales" fld="9" baseField="0" baseItem="0"/>
  </dataFields>
  <chartFormats count="13">
    <chartFormat chart="3" format="62" series="1">
      <pivotArea type="data" outline="0" fieldPosition="0">
        <references count="1">
          <reference field="4294967294" count="1" selected="0">
            <x v="0"/>
          </reference>
        </references>
      </pivotArea>
    </chartFormat>
    <chartFormat chart="3" format="63">
      <pivotArea type="data" outline="0" fieldPosition="0">
        <references count="2">
          <reference field="4294967294" count="1" selected="0">
            <x v="0"/>
          </reference>
          <reference field="0" count="1" selected="0">
            <x v="0"/>
          </reference>
        </references>
      </pivotArea>
    </chartFormat>
    <chartFormat chart="3" format="64">
      <pivotArea type="data" outline="0" fieldPosition="0">
        <references count="2">
          <reference field="4294967294" count="1" selected="0">
            <x v="0"/>
          </reference>
          <reference field="0" count="1" selected="0">
            <x v="1"/>
          </reference>
        </references>
      </pivotArea>
    </chartFormat>
    <chartFormat chart="3" format="65">
      <pivotArea type="data" outline="0" fieldPosition="0">
        <references count="2">
          <reference field="4294967294" count="1" selected="0">
            <x v="0"/>
          </reference>
          <reference field="0" count="1" selected="0">
            <x v="2"/>
          </reference>
        </references>
      </pivotArea>
    </chartFormat>
    <chartFormat chart="3" format="66">
      <pivotArea type="data" outline="0" fieldPosition="0">
        <references count="2">
          <reference field="4294967294" count="1" selected="0">
            <x v="0"/>
          </reference>
          <reference field="0" count="1" selected="0">
            <x v="3"/>
          </reference>
        </references>
      </pivotArea>
    </chartFormat>
    <chartFormat chart="3" format="67">
      <pivotArea type="data" outline="0" fieldPosition="0">
        <references count="2">
          <reference field="4294967294" count="1" selected="0">
            <x v="0"/>
          </reference>
          <reference field="0" count="1" selected="0">
            <x v="4"/>
          </reference>
        </references>
      </pivotArea>
    </chartFormat>
    <chartFormat chart="3" format="68">
      <pivotArea type="data" outline="0" fieldPosition="0">
        <references count="2">
          <reference field="4294967294" count="1" selected="0">
            <x v="0"/>
          </reference>
          <reference field="0" count="1" selected="0">
            <x v="5"/>
          </reference>
        </references>
      </pivotArea>
    </chartFormat>
    <chartFormat chart="3" format="69">
      <pivotArea type="data" outline="0" fieldPosition="0">
        <references count="2">
          <reference field="4294967294" count="1" selected="0">
            <x v="0"/>
          </reference>
          <reference field="0" count="1" selected="0">
            <x v="6"/>
          </reference>
        </references>
      </pivotArea>
    </chartFormat>
    <chartFormat chart="3" format="70">
      <pivotArea type="data" outline="0" fieldPosition="0">
        <references count="2">
          <reference field="4294967294" count="1" selected="0">
            <x v="0"/>
          </reference>
          <reference field="0" count="1" selected="0">
            <x v="7"/>
          </reference>
        </references>
      </pivotArea>
    </chartFormat>
    <chartFormat chart="3" format="71">
      <pivotArea type="data" outline="0" fieldPosition="0">
        <references count="2">
          <reference field="4294967294" count="1" selected="0">
            <x v="0"/>
          </reference>
          <reference field="0" count="1" selected="0">
            <x v="8"/>
          </reference>
        </references>
      </pivotArea>
    </chartFormat>
    <chartFormat chart="3" format="72">
      <pivotArea type="data" outline="0" fieldPosition="0">
        <references count="2">
          <reference field="4294967294" count="1" selected="0">
            <x v="0"/>
          </reference>
          <reference field="0" count="1" selected="0">
            <x v="9"/>
          </reference>
        </references>
      </pivotArea>
    </chartFormat>
    <chartFormat chart="3" format="73">
      <pivotArea type="data" outline="0" fieldPosition="0">
        <references count="2">
          <reference field="4294967294" count="1" selected="0">
            <x v="0"/>
          </reference>
          <reference field="0" count="1" selected="0">
            <x v="10"/>
          </reference>
        </references>
      </pivotArea>
    </chartFormat>
    <chartFormat chart="3" format="74">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98:O114" firstHeaderRow="1" firstDataRow="2" firstDataCol="1"/>
  <pivotFields count="11">
    <pivotField showAll="0"/>
    <pivotField showAll="0"/>
    <pivotField showAll="0">
      <items count="5">
        <item x="3"/>
        <item x="2"/>
        <item x="1"/>
        <item x="0"/>
        <item t="default"/>
      </items>
    </pivotField>
    <pivotField showAll="0"/>
    <pivotField numFmtId="164" showAll="0"/>
    <pivotField showAll="0"/>
    <pivotField axis="axisRow" showAll="0">
      <items count="15">
        <item x="10"/>
        <item x="4"/>
        <item x="12"/>
        <item x="7"/>
        <item x="0"/>
        <item x="6"/>
        <item x="2"/>
        <item x="13"/>
        <item x="5"/>
        <item x="1"/>
        <item x="11"/>
        <item x="8"/>
        <item x="9"/>
        <item x="3"/>
        <item t="default"/>
      </items>
    </pivotField>
    <pivotField axis="axisCol" showAll="0">
      <items count="13">
        <item x="4"/>
        <item x="9"/>
        <item x="7"/>
        <item x="0"/>
        <item x="6"/>
        <item x="2"/>
        <item x="1"/>
        <item x="11"/>
        <item x="5"/>
        <item x="10"/>
        <item x="8"/>
        <item x="3"/>
        <item t="default"/>
      </items>
    </pivotField>
    <pivotField showAll="0"/>
    <pivotField showAll="0" defaultSubtotal="0"/>
    <pivotField dataField="1" numFmtId="164" showAll="0"/>
  </pivotFields>
  <rowFields count="1">
    <field x="6"/>
  </rowFields>
  <rowItems count="15">
    <i>
      <x/>
    </i>
    <i>
      <x v="1"/>
    </i>
    <i>
      <x v="2"/>
    </i>
    <i>
      <x v="3"/>
    </i>
    <i>
      <x v="4"/>
    </i>
    <i>
      <x v="5"/>
    </i>
    <i>
      <x v="6"/>
    </i>
    <i>
      <x v="7"/>
    </i>
    <i>
      <x v="8"/>
    </i>
    <i>
      <x v="9"/>
    </i>
    <i>
      <x v="10"/>
    </i>
    <i>
      <x v="11"/>
    </i>
    <i>
      <x v="12"/>
    </i>
    <i>
      <x v="13"/>
    </i>
    <i t="grand">
      <x/>
    </i>
  </rowItems>
  <colFields count="1">
    <field x="7"/>
  </colFields>
  <colItems count="13">
    <i>
      <x/>
    </i>
    <i>
      <x v="1"/>
    </i>
    <i>
      <x v="2"/>
    </i>
    <i>
      <x v="3"/>
    </i>
    <i>
      <x v="4"/>
    </i>
    <i>
      <x v="5"/>
    </i>
    <i>
      <x v="6"/>
    </i>
    <i>
      <x v="7"/>
    </i>
    <i>
      <x v="8"/>
    </i>
    <i>
      <x v="9"/>
    </i>
    <i>
      <x v="10"/>
    </i>
    <i>
      <x v="11"/>
    </i>
    <i t="grand">
      <x/>
    </i>
  </colItems>
  <dataFields count="1">
    <dataField name="Sum of Sales Volum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9:D55" firstHeaderRow="1" firstDataRow="2" firstDataCol="1"/>
  <pivotFields count="10">
    <pivotField axis="axisCol" showAll="0">
      <items count="13">
        <item h="1" x="0"/>
        <item h="1" x="1"/>
        <item x="2"/>
        <item h="1" x="3"/>
        <item h="1" x="4"/>
        <item h="1" x="5"/>
        <item h="1" x="6"/>
        <item h="1" x="7"/>
        <item h="1" x="8"/>
        <item h="1" x="9"/>
        <item h="1" x="10"/>
        <item h="1" x="11"/>
        <item t="default"/>
      </items>
    </pivotField>
    <pivotField axis="axisRow" numFmtId="164" showAll="0">
      <items count="9">
        <item x="0"/>
        <item x="1"/>
        <item x="2"/>
        <item x="4"/>
        <item x="3"/>
        <item x="5"/>
        <item x="6"/>
        <item x="7"/>
        <item t="default"/>
      </items>
    </pivotField>
    <pivotField axis="axisRow" numFmtId="164" showAll="0">
      <items count="8">
        <item x="1"/>
        <item x="6"/>
        <item x="2"/>
        <item x="0"/>
        <item x="3"/>
        <item x="4"/>
        <item x="5"/>
        <item t="default"/>
      </items>
    </pivotField>
    <pivotField axis="axisRow" numFmtId="164" showAll="0">
      <items count="10">
        <item x="0"/>
        <item x="1"/>
        <item x="3"/>
        <item x="2"/>
        <item x="8"/>
        <item x="4"/>
        <item x="7"/>
        <item x="5"/>
        <item x="6"/>
        <item t="default"/>
      </items>
    </pivotField>
    <pivotField axis="axisRow" numFmtId="164" showAll="0">
      <items count="10">
        <item x="0"/>
        <item x="1"/>
        <item x="2"/>
        <item x="3"/>
        <item x="7"/>
        <item x="4"/>
        <item x="5"/>
        <item x="6"/>
        <item x="8"/>
        <item t="default"/>
      </items>
    </pivotField>
    <pivotField numFmtId="10" showAll="0" defaultSubtotal="0"/>
    <pivotField numFmtId="10" showAll="0" defaultSubtotal="0"/>
    <pivotField numFmtId="10" showAll="0" defaultSubtotal="0"/>
    <pivotField numFmtId="10" showAll="0" defaultSubtotal="0"/>
    <pivotField dataField="1" numFmtId="164" showAll="0"/>
  </pivotFields>
  <rowFields count="4">
    <field x="1"/>
    <field x="2"/>
    <field x="3"/>
    <field x="4"/>
  </rowFields>
  <rowItems count="5">
    <i>
      <x v="2"/>
    </i>
    <i r="1">
      <x v="2"/>
    </i>
    <i r="2">
      <x v="3"/>
    </i>
    <i r="3">
      <x v="2"/>
    </i>
    <i t="grand">
      <x/>
    </i>
  </rowItems>
  <colFields count="1">
    <field x="0"/>
  </colFields>
  <colItems count="2">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B4:D8" firstHeaderRow="0" firstDataRow="1" firstDataCol="1" rowPageCount="2" colPageCount="1"/>
  <pivotFields count="9">
    <pivotField showAll="0"/>
    <pivotField showAll="0"/>
    <pivotField axis="axisPage" showAll="0">
      <items count="3">
        <item x="0"/>
        <item x="1"/>
        <item t="default"/>
      </items>
    </pivotField>
    <pivotField axis="axisRow" showAll="0">
      <items count="4">
        <item x="0"/>
        <item x="1"/>
        <item x="2"/>
        <item t="default"/>
      </items>
    </pivotField>
    <pivotField showAll="0"/>
    <pivotField showAll="0">
      <items count="4">
        <item x="0"/>
        <item x="2"/>
        <item x="1"/>
        <item t="default"/>
      </items>
    </pivotField>
    <pivotField axis="axisPage" multipleItemSelectionAllowed="1" showAll="0">
      <items count="3">
        <item x="1"/>
        <item x="0"/>
        <item t="default"/>
      </items>
    </pivotField>
    <pivotField dataField="1" numFmtId="164" showAll="0"/>
    <pivotField dataField="1" showAll="0">
      <items count="16">
        <item x="9"/>
        <item x="2"/>
        <item x="0"/>
        <item x="4"/>
        <item x="6"/>
        <item x="3"/>
        <item x="12"/>
        <item x="1"/>
        <item x="10"/>
        <item x="7"/>
        <item x="11"/>
        <item x="14"/>
        <item x="8"/>
        <item x="5"/>
        <item x="13"/>
        <item t="default"/>
      </items>
    </pivotField>
  </pivotFields>
  <rowFields count="1">
    <field x="3"/>
  </rowFields>
  <rowItems count="4">
    <i>
      <x/>
    </i>
    <i>
      <x v="1"/>
    </i>
    <i>
      <x v="2"/>
    </i>
    <i t="grand">
      <x/>
    </i>
  </rowItems>
  <colFields count="1">
    <field x="-2"/>
  </colFields>
  <colItems count="2">
    <i>
      <x/>
    </i>
    <i i="1">
      <x v="1"/>
    </i>
  </colItems>
  <pageFields count="2">
    <pageField fld="2" hier="-1"/>
    <pageField fld="6" hier="-1"/>
  </pageFields>
  <dataFields count="2">
    <dataField name="Sum of Total Purchases (2024)" fld="8" baseField="0" baseItem="0"/>
    <dataField name="Average of Average Spend per Purchase" fld="7" subtotal="average" baseField="6" baseItem="0"/>
  </dataFields>
  <chartFormats count="18">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2">
          <reference field="4294967294" count="1" selected="0">
            <x v="0"/>
          </reference>
          <reference field="3" count="1" selected="0">
            <x v="0"/>
          </reference>
        </references>
      </pivotArea>
    </chartFormat>
    <chartFormat chart="15" format="7">
      <pivotArea type="data" outline="0" fieldPosition="0">
        <references count="2">
          <reference field="4294967294" count="1" selected="0">
            <x v="0"/>
          </reference>
          <reference field="3" count="1" selected="0">
            <x v="2"/>
          </reference>
        </references>
      </pivotArea>
    </chartFormat>
    <chartFormat chart="15" format="8">
      <pivotArea type="data" outline="0" fieldPosition="0">
        <references count="2">
          <reference field="4294967294" count="1" selected="0">
            <x v="1"/>
          </reference>
          <reference field="3" count="1" selected="0">
            <x v="0"/>
          </reference>
        </references>
      </pivotArea>
    </chartFormat>
    <chartFormat chart="15" format="9">
      <pivotArea type="data" outline="0" fieldPosition="0">
        <references count="2">
          <reference field="4294967294" count="1" selected="0">
            <x v="1"/>
          </reference>
          <reference field="3" count="1" selected="0">
            <x v="2"/>
          </reference>
        </references>
      </pivotArea>
    </chartFormat>
    <chartFormat chart="17" format="22" series="1">
      <pivotArea type="data" outline="0" fieldPosition="0">
        <references count="1">
          <reference field="4294967294" count="1" selected="0">
            <x v="0"/>
          </reference>
        </references>
      </pivotArea>
    </chartFormat>
    <chartFormat chart="17" format="23" series="1">
      <pivotArea type="data" outline="0" fieldPosition="0">
        <references count="1">
          <reference field="4294967294" count="1" selected="0">
            <x v="1"/>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pivotArea type="data" outline="0" fieldPosition="0">
        <references count="2">
          <reference field="4294967294" count="1" selected="0">
            <x v="1"/>
          </reference>
          <reference field="3" count="1" selected="0">
            <x v="1"/>
          </reference>
        </references>
      </pivotArea>
    </chartFormat>
    <chartFormat chart="17" format="24">
      <pivotArea type="data" outline="0" fieldPosition="0">
        <references count="2">
          <reference field="4294967294" count="1" selected="0">
            <x v="0"/>
          </reference>
          <reference field="3" count="1" selected="0">
            <x v="0"/>
          </reference>
        </references>
      </pivotArea>
    </chartFormat>
    <chartFormat chart="17" format="25">
      <pivotArea type="data" outline="0" fieldPosition="0">
        <references count="2">
          <reference field="4294967294" count="1" selected="0">
            <x v="0"/>
          </reference>
          <reference field="3" count="1" selected="0">
            <x v="1"/>
          </reference>
        </references>
      </pivotArea>
    </chartFormat>
    <chartFormat chart="17" format="26">
      <pivotArea type="data" outline="0" fieldPosition="0">
        <references count="2">
          <reference field="4294967294" count="1" selected="0">
            <x v="0"/>
          </reference>
          <reference field="3" count="1" selected="0">
            <x v="2"/>
          </reference>
        </references>
      </pivotArea>
    </chartFormat>
    <chartFormat chart="17" format="27">
      <pivotArea type="data" outline="0" fieldPosition="0">
        <references count="2">
          <reference field="4294967294" count="1" selected="0">
            <x v="1"/>
          </reference>
          <reference field="3" count="1" selected="0">
            <x v="0"/>
          </reference>
        </references>
      </pivotArea>
    </chartFormat>
    <chartFormat chart="17" format="28">
      <pivotArea type="data" outline="0" fieldPosition="0">
        <references count="2">
          <reference field="4294967294" count="1" selected="0">
            <x v="1"/>
          </reference>
          <reference field="3" count="1" selected="0">
            <x v="1"/>
          </reference>
        </references>
      </pivotArea>
    </chartFormat>
    <chartFormat chart="17" format="29">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21:D26" firstHeaderRow="0" firstDataRow="1" firstDataCol="1" rowPageCount="2" colPageCount="1"/>
  <pivotFields count="11">
    <pivotField showAll="0"/>
    <pivotField showAll="0">
      <items count="21">
        <item x="16"/>
        <item x="15"/>
        <item x="0"/>
        <item x="6"/>
        <item x="18"/>
        <item x="5"/>
        <item x="7"/>
        <item x="2"/>
        <item x="19"/>
        <item x="17"/>
        <item x="4"/>
        <item x="12"/>
        <item x="11"/>
        <item x="14"/>
        <item x="9"/>
        <item x="13"/>
        <item x="8"/>
        <item x="3"/>
        <item x="1"/>
        <item x="10"/>
        <item t="default"/>
      </items>
    </pivotField>
    <pivotField axis="axisRow" showAll="0">
      <items count="5">
        <item x="3"/>
        <item x="2"/>
        <item x="1"/>
        <item x="0"/>
        <item t="default"/>
      </items>
    </pivotField>
    <pivotField axis="axisPage" showAll="0">
      <items count="3">
        <item x="0"/>
        <item x="1"/>
        <item t="default"/>
      </items>
    </pivotField>
    <pivotField numFmtId="164" showAll="0"/>
    <pivotField axis="axisPage" showAll="0">
      <items count="3">
        <item x="1"/>
        <item x="0"/>
        <item t="default"/>
      </items>
    </pivotField>
    <pivotField dataField="1" showAll="0"/>
    <pivotField dataField="1" showAll="0"/>
    <pivotField showAll="0"/>
    <pivotField showAll="0" defaultSubtotal="0"/>
    <pivotField numFmtId="164" showAll="0"/>
  </pivotFields>
  <rowFields count="1">
    <field x="2"/>
  </rowFields>
  <rowItems count="5">
    <i>
      <x/>
    </i>
    <i>
      <x v="1"/>
    </i>
    <i>
      <x v="2"/>
    </i>
    <i>
      <x v="3"/>
    </i>
    <i t="grand">
      <x/>
    </i>
  </rowItems>
  <colFields count="1">
    <field x="-2"/>
  </colFields>
  <colItems count="2">
    <i>
      <x/>
    </i>
    <i i="1">
      <x v="1"/>
    </i>
  </colItems>
  <pageFields count="2">
    <pageField fld="5" hier="-1"/>
    <pageField fld="3" hier="-1"/>
  </pageFields>
  <dataFields count="2">
    <dataField name="Sum of Units Sold (2024)" fld="6" baseField="0" baseItem="0"/>
    <dataField name="Sum of Units in Stock" fld="7" baseField="0" baseItem="0"/>
  </dataFields>
  <chartFormats count="20">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2" count="1" selected="0">
            <x v="0"/>
          </reference>
        </references>
      </pivotArea>
    </chartFormat>
    <chartFormat chart="6" format="16">
      <pivotArea type="data" outline="0" fieldPosition="0">
        <references count="2">
          <reference field="4294967294" count="1" selected="0">
            <x v="0"/>
          </reference>
          <reference field="2" count="1" selected="0">
            <x v="1"/>
          </reference>
        </references>
      </pivotArea>
    </chartFormat>
    <chartFormat chart="6" format="17">
      <pivotArea type="data" outline="0" fieldPosition="0">
        <references count="2">
          <reference field="4294967294" count="1" selected="0">
            <x v="0"/>
          </reference>
          <reference field="2" count="1" selected="0">
            <x v="2"/>
          </reference>
        </references>
      </pivotArea>
    </chartFormat>
    <chartFormat chart="6" format="18">
      <pivotArea type="data" outline="0" fieldPosition="0">
        <references count="2">
          <reference field="4294967294" count="1" selected="0">
            <x v="0"/>
          </reference>
          <reference field="2" count="1" selected="0">
            <x v="3"/>
          </reference>
        </references>
      </pivotArea>
    </chartFormat>
    <chartFormat chart="6" format="19" series="1">
      <pivotArea type="data" outline="0" fieldPosition="0">
        <references count="1">
          <reference field="4294967294" count="1" selected="0">
            <x v="1"/>
          </reference>
        </references>
      </pivotArea>
    </chartFormat>
    <chartFormat chart="6" format="20">
      <pivotArea type="data" outline="0" fieldPosition="0">
        <references count="2">
          <reference field="4294967294" count="1" selected="0">
            <x v="1"/>
          </reference>
          <reference field="2" count="1" selected="0">
            <x v="0"/>
          </reference>
        </references>
      </pivotArea>
    </chartFormat>
    <chartFormat chart="6" format="21">
      <pivotArea type="data" outline="0" fieldPosition="0">
        <references count="2">
          <reference field="4294967294" count="1" selected="0">
            <x v="1"/>
          </reference>
          <reference field="2" count="1" selected="0">
            <x v="1"/>
          </reference>
        </references>
      </pivotArea>
    </chartFormat>
    <chartFormat chart="6" format="22">
      <pivotArea type="data" outline="0" fieldPosition="0">
        <references count="2">
          <reference field="4294967294" count="1" selected="0">
            <x v="1"/>
          </reference>
          <reference field="2" count="1" selected="0">
            <x v="2"/>
          </reference>
        </references>
      </pivotArea>
    </chartFormat>
    <chartFormat chart="6" format="23">
      <pivotArea type="data" outline="0" fieldPosition="0">
        <references count="2">
          <reference field="4294967294" count="1" selected="0">
            <x v="1"/>
          </reference>
          <reference field="2" count="1" selected="0">
            <x v="3"/>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2"/>
          </reference>
        </references>
      </pivotArea>
    </chartFormat>
    <chartFormat chart="4" format="8">
      <pivotArea type="data" outline="0" fieldPosition="0">
        <references count="2">
          <reference field="4294967294" count="1" selected="0">
            <x v="0"/>
          </reference>
          <reference field="2" count="1" selected="0">
            <x v="3"/>
          </reference>
        </references>
      </pivotArea>
    </chartFormat>
    <chartFormat chart="4" format="9" series="1">
      <pivotArea type="data" outline="0" fieldPosition="0">
        <references count="1">
          <reference field="4294967294" count="1" selected="0">
            <x v="1"/>
          </reference>
        </references>
      </pivotArea>
    </chartFormat>
    <chartFormat chart="4" format="10">
      <pivotArea type="data" outline="0" fieldPosition="0">
        <references count="2">
          <reference field="4294967294" count="1" selected="0">
            <x v="1"/>
          </reference>
          <reference field="2" count="1" selected="0">
            <x v="0"/>
          </reference>
        </references>
      </pivotArea>
    </chartFormat>
    <chartFormat chart="4" format="11">
      <pivotArea type="data" outline="0" fieldPosition="0">
        <references count="2">
          <reference field="4294967294" count="1" selected="0">
            <x v="1"/>
          </reference>
          <reference field="2" count="1" selected="0">
            <x v="1"/>
          </reference>
        </references>
      </pivotArea>
    </chartFormat>
    <chartFormat chart="4" format="12">
      <pivotArea type="data" outline="0" fieldPosition="0">
        <references count="2">
          <reference field="4294967294" count="1" selected="0">
            <x v="1"/>
          </reference>
          <reference field="2" count="1" selected="0">
            <x v="2"/>
          </reference>
        </references>
      </pivotArea>
    </chartFormat>
    <chartFormat chart="4" format="13">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32:E138" firstHeaderRow="1" firstDataRow="2" firstDataCol="1"/>
  <pivotFields count="11">
    <pivotField showAll="0"/>
    <pivotField showAll="0"/>
    <pivotField axis="axisRow" showAll="0">
      <items count="5">
        <item x="3"/>
        <item x="2"/>
        <item x="1"/>
        <item x="0"/>
        <item t="default"/>
      </items>
    </pivotField>
    <pivotField axis="axisCol" showAll="0">
      <items count="3">
        <item x="0"/>
        <item x="1"/>
        <item t="default"/>
      </items>
    </pivotField>
    <pivotField numFmtId="164" showAll="0"/>
    <pivotField showAll="0"/>
    <pivotField showAll="0"/>
    <pivotField dataField="1" showAll="0">
      <items count="13">
        <item x="4"/>
        <item x="9"/>
        <item x="7"/>
        <item x="0"/>
        <item x="6"/>
        <item x="2"/>
        <item x="1"/>
        <item x="11"/>
        <item x="5"/>
        <item x="10"/>
        <item x="8"/>
        <item x="3"/>
        <item t="default"/>
      </items>
    </pivotField>
    <pivotField showAll="0"/>
    <pivotField showAll="0"/>
    <pivotField numFmtId="164" showAll="0"/>
  </pivotFields>
  <rowFields count="1">
    <field x="2"/>
  </rowFields>
  <rowItems count="5">
    <i>
      <x/>
    </i>
    <i>
      <x v="1"/>
    </i>
    <i>
      <x v="2"/>
    </i>
    <i>
      <x v="3"/>
    </i>
    <i t="grand">
      <x/>
    </i>
  </rowItems>
  <colFields count="1">
    <field x="3"/>
  </colFields>
  <colItems count="3">
    <i>
      <x/>
    </i>
    <i>
      <x v="1"/>
    </i>
    <i t="grand">
      <x/>
    </i>
  </colItems>
  <dataFields count="1">
    <dataField name="Sum of Units in Stock"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9" name="PivotTable2"/>
    <pivotTable tabId="9" name="PivotTable1"/>
    <pivotTable tabId="9" name="PivotTable23"/>
  </pivotTables>
  <data>
    <tabular pivotCacheId="3">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yer_Type" sourceName="Buyer Type">
  <pivotTables>
    <pivotTable tabId="9" name="PivotTable2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Other1" rowHeight="241300"/>
  <slicer name="Category" cache="Slicer_Category" caption="Category" style="SlicerStyleOther1" rowHeight="241300"/>
  <slicer name="Buyer Type" cache="Slicer_Buyer_Type" caption="Buyer Type" style="SlicerStyleOther1" rowHeight="241300"/>
</slicers>
</file>

<file path=xl/tables/table1.xml><?xml version="1.0" encoding="utf-8"?>
<table xmlns="http://schemas.openxmlformats.org/spreadsheetml/2006/main" id="1" name="Table1" displayName="Table1" ref="A2:L23" totalsRowCount="1" headerRowDxfId="67" dataDxfId="66">
  <autoFilter ref="A2:L23"/>
  <tableColumns count="12">
    <tableColumn id="1" name="Customer ID" dataDxfId="65" totalsRowDxfId="22"/>
    <tableColumn id="2" name="Name" dataDxfId="64" totalsRowDxfId="21"/>
    <tableColumn id="3" name="Gender" dataDxfId="63" totalsRowDxfId="20"/>
    <tableColumn id="9" name="Age Group" dataDxfId="62" totalsRowDxfId="19">
      <calculatedColumnFormula>IF(Table1[[#This Row],[Age]]&lt;25, "Under 25", IF(Table1[[#This Row],[Age]]&lt;=35, "25-35", IF(Table1[[#This Row],[Age]]&lt;=45, "35-45", IF(Table1[[#This Row],[Age]]&lt;=55, "45-55", IF(Table1[[#This Row],[Age]]&lt;=65, "Above 65")))))</calculatedColumnFormula>
    </tableColumn>
    <tableColumn id="4" name="Age" dataDxfId="61" totalsRowDxfId="18"/>
    <tableColumn id="5" name="Income Level" dataDxfId="60" totalsRowDxfId="17"/>
    <tableColumn id="6" name="Buyer Type" dataDxfId="59" totalsRowDxfId="16"/>
    <tableColumn id="7" name="Average Spend per Purchase" totalsRowFunction="custom" dataDxfId="58" totalsRowDxfId="15">
      <totalsRowFormula>AVERAGE(Table1[Average Spend per Purchase])</totalsRowFormula>
    </tableColumn>
    <tableColumn id="8" name="Total Purchases (2024)" totalsRowFunction="custom" dataDxfId="57" totalsRowDxfId="14">
      <totalsRowFormula>SUM(Table1[Total Purchases (2024)])</totalsRowFormula>
    </tableColumn>
    <tableColumn id="10" name="Customer Lifetime Value(CLV)" dataDxfId="25" totalsRowDxfId="13">
      <calculatedColumnFormula>Table1[[#This Row],[Average Spend per Purchase]]*Table1[[#This Row],[Total Purchases (2024)]]</calculatedColumnFormula>
    </tableColumn>
    <tableColumn id="11" name="CAC is 55,000/20 which is " dataDxfId="24" totalsRowDxfId="12">
      <calculatedColumnFormula>55000/20</calculatedColumnFormula>
    </tableColumn>
    <tableColumn id="12" name="Profitability" dataDxfId="23" totalsRowDxfId="11">
      <calculatedColumnFormula>Table1[[#This Row],[Customer Lifetime Value(CLV)]]-Table1[[#This Row],[CAC is 55,000/20 which is ]]</calculatedColumnFormula>
    </tableColumn>
  </tableColumns>
  <tableStyleInfo name="TableStyleLight19" showFirstColumn="0" showLastColumn="0" showRowStripes="1" showColumnStripes="0"/>
</table>
</file>

<file path=xl/tables/table2.xml><?xml version="1.0" encoding="utf-8"?>
<table xmlns="http://schemas.openxmlformats.org/spreadsheetml/2006/main" id="2" name="Table2" displayName="Table2" ref="A2:K23" totalsRowCount="1" headerRowDxfId="56" dataDxfId="55">
  <autoFilter ref="A2:K23"/>
  <tableColumns count="11">
    <tableColumn id="1" name="Product ID" dataDxfId="54" totalsRowDxfId="10"/>
    <tableColumn id="2" name="Product Name" dataDxfId="53" totalsRowDxfId="9"/>
    <tableColumn id="3" name="Category" dataDxfId="52" totalsRowDxfId="8"/>
    <tableColumn id="4" name="Gender" dataDxfId="51" totalsRowDxfId="7"/>
    <tableColumn id="5" name="Price" dataDxfId="50" totalsRowDxfId="6" dataCellStyle="Currency"/>
    <tableColumn id="6" name="Buyer Type" dataDxfId="49" totalsRowDxfId="5"/>
    <tableColumn id="7" name="Units Sold (2024)" dataDxfId="48" totalsRowDxfId="4"/>
    <tableColumn id="8" name="Units in Stock" dataDxfId="47" totalsRowDxfId="3"/>
    <tableColumn id="9" name="Reorder Point" dataDxfId="46" totalsRowDxfId="2"/>
    <tableColumn id="11" name="Inventory turnover Ratio" totalsRowFunction="custom" dataDxfId="45" totalsRowDxfId="1">
      <calculatedColumnFormula>Table2[[#This Row],[Units Sold (2024)]]/Table2[[#This Row],[Units in Stock]]</calculatedColumnFormula>
      <totalsRowFormula>AVERAGE(Table2[Inventory turnover Ratio])</totalsRowFormula>
    </tableColumn>
    <tableColumn id="10" name="Sales Volume" dataDxfId="44" totalsRowDxfId="0"/>
  </tableColumns>
  <tableStyleInfo name="TableStyleLight19" showFirstColumn="0" showLastColumn="0" showRowStripes="1" showColumnStripes="0"/>
</table>
</file>

<file path=xl/tables/table3.xml><?xml version="1.0" encoding="utf-8"?>
<table xmlns="http://schemas.openxmlformats.org/spreadsheetml/2006/main" id="3" name="Table3" displayName="Table3" ref="A2:J15" totalsRowCount="1" headerRowDxfId="43" dataDxfId="42">
  <autoFilter ref="A2:J14"/>
  <tableColumns count="10">
    <tableColumn id="1" name="Month" dataDxfId="41" totalsRowDxfId="40"/>
    <tableColumn id="2" name="Rings Sales" dataDxfId="39" totalsRowDxfId="38" dataCellStyle="Currency"/>
    <tableColumn id="3" name="Necklaces Sales" dataDxfId="37" totalsRowDxfId="36" dataCellStyle="Currency"/>
    <tableColumn id="4" name="Earrings Sales" dataDxfId="35" totalsRowDxfId="34" dataCellStyle="Currency"/>
    <tableColumn id="5" name="Bracelets Sales" dataDxfId="33" totalsRowDxfId="32" dataCellStyle="Currency"/>
    <tableColumn id="7" name="Rings Sales Contribution Percentage" totalsRowFunction="custom" totalsRowDxfId="31" dataCellStyle="Percent">
      <calculatedColumnFormula>Table3[[#This Row],[Rings Sales]]/Table3[[#This Row],[Total Sales]]*100</calculatedColumnFormula>
      <totalsRowFormula>AVERAGE(Table3[Rings Sales Contribution Percentage])</totalsRowFormula>
    </tableColumn>
    <tableColumn id="8" name="Necklace Sales Contribution Percentage " totalsRowFunction="custom" totalsRowDxfId="30" dataCellStyle="Percent">
      <calculatedColumnFormula>Table3[[#This Row],[Necklaces Sales]]/Table3[[#This Row],[Total Sales]]*100</calculatedColumnFormula>
      <totalsRowFormula>AVERAGE(Table3[[Necklace Sales Contribution Percentage ]])</totalsRowFormula>
    </tableColumn>
    <tableColumn id="10" name="Earrings Sales Contribution Percentage " totalsRowFunction="custom" totalsRowDxfId="29" dataCellStyle="Percent">
      <calculatedColumnFormula>Table3[[#This Row],[Earrings Sales]]/Table3[[#This Row],[Total Sales]]*100</calculatedColumnFormula>
      <totalsRowFormula>AVERAGE(Table3[[Earrings Sales Contribution Percentage ]])</totalsRowFormula>
    </tableColumn>
    <tableColumn id="11" name="Bracelets Sales Contribution Percentage " totalsRowFunction="custom" totalsRowDxfId="28" dataCellStyle="Percent">
      <calculatedColumnFormula>Table3[[#This Row],[Bracelets Sales]]/Table3[[#This Row],[Total Sales]]*100</calculatedColumnFormula>
      <totalsRowFormula>AVERAGE(Table3[[Bracelets Sales Contribution Percentage ]])</totalsRowFormula>
    </tableColumn>
    <tableColumn id="6" name="Total Sales" totalsRowFunction="custom" dataDxfId="27" totalsRowDxfId="26" dataCellStyle="Currency">
      <totalsRowFormula>SUM(Table3[Total Sales])</totalsRow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workbookViewId="0">
      <selection activeCell="N2" sqref="N2:O3"/>
    </sheetView>
  </sheetViews>
  <sheetFormatPr defaultRowHeight="15" x14ac:dyDescent="0.25"/>
  <cols>
    <col min="1" max="1" width="18.28515625" customWidth="1"/>
    <col min="2" max="2" width="8.42578125" customWidth="1"/>
    <col min="3" max="4" width="9.85546875" customWidth="1"/>
    <col min="5" max="5" width="8.42578125" customWidth="1"/>
    <col min="6" max="6" width="14.85546875" customWidth="1"/>
    <col min="7" max="7" width="13" customWidth="1"/>
    <col min="8" max="8" width="12.28515625" style="3" customWidth="1"/>
    <col min="9" max="10" width="16.28515625" customWidth="1"/>
    <col min="11" max="11" width="19" customWidth="1"/>
    <col min="12" max="13" width="16.42578125" customWidth="1"/>
    <col min="14" max="14" width="12.42578125" style="5" customWidth="1"/>
    <col min="15" max="15" width="13.42578125" style="5" customWidth="1"/>
  </cols>
  <sheetData>
    <row r="1" spans="1:15" ht="45" x14ac:dyDescent="0.35">
      <c r="A1" s="20" t="s">
        <v>34</v>
      </c>
      <c r="B1" s="21"/>
      <c r="C1" s="21"/>
      <c r="D1" s="21"/>
      <c r="E1" s="21"/>
      <c r="F1" s="21"/>
      <c r="G1" s="21"/>
      <c r="H1" s="21"/>
      <c r="I1" s="21"/>
      <c r="N1" s="23" t="s">
        <v>109</v>
      </c>
      <c r="O1" s="23" t="s">
        <v>110</v>
      </c>
    </row>
    <row r="2" spans="1:15" ht="45" x14ac:dyDescent="0.25">
      <c r="A2" s="5" t="s">
        <v>0</v>
      </c>
      <c r="B2" s="5" t="s">
        <v>1</v>
      </c>
      <c r="C2" s="5" t="s">
        <v>2</v>
      </c>
      <c r="D2" s="5" t="s">
        <v>95</v>
      </c>
      <c r="E2" s="5" t="s">
        <v>3</v>
      </c>
      <c r="F2" s="5" t="s">
        <v>4</v>
      </c>
      <c r="G2" s="5" t="s">
        <v>5</v>
      </c>
      <c r="H2" s="4" t="s">
        <v>6</v>
      </c>
      <c r="I2" s="5" t="s">
        <v>7</v>
      </c>
      <c r="J2" s="5" t="s">
        <v>106</v>
      </c>
      <c r="K2" s="5" t="s">
        <v>111</v>
      </c>
      <c r="L2" s="5" t="s">
        <v>112</v>
      </c>
      <c r="M2" s="5"/>
      <c r="N2" s="24" t="s">
        <v>107</v>
      </c>
      <c r="O2" s="24" t="s">
        <v>108</v>
      </c>
    </row>
    <row r="3" spans="1:15" x14ac:dyDescent="0.25">
      <c r="A3" s="5">
        <v>1</v>
      </c>
      <c r="B3" s="5" t="s">
        <v>8</v>
      </c>
      <c r="C3" s="5" t="s">
        <v>9</v>
      </c>
      <c r="D3" s="5" t="str">
        <f>IF(Table1[[#This Row],[Age]]&lt;25, "Under 25", IF(Table1[[#This Row],[Age]]&lt;=35, "25-35", IF(Table1[[#This Row],[Age]]&lt;=45, "35-45", IF(Table1[[#This Row],[Age]]&lt;=55, "45-55", IF(Table1[[#This Row],[Age]]&lt;=65, "Above 65")))))</f>
        <v>25-35</v>
      </c>
      <c r="E3" s="5">
        <v>32</v>
      </c>
      <c r="F3" s="5" t="s">
        <v>10</v>
      </c>
      <c r="G3" s="5" t="s">
        <v>11</v>
      </c>
      <c r="H3" s="4">
        <v>2500</v>
      </c>
      <c r="I3" s="5">
        <v>5</v>
      </c>
      <c r="J3" s="5">
        <f>Table1[[#This Row],[Average Spend per Purchase]]*Table1[[#This Row],[Total Purchases (2024)]]</f>
        <v>12500</v>
      </c>
      <c r="K3" s="5">
        <f t="shared" ref="K3:K22" si="0">55000/20</f>
        <v>2750</v>
      </c>
      <c r="L3" s="5">
        <f>Table1[[#This Row],[Customer Lifetime Value(CLV)]]-Table1[[#This Row],[CAC is 55,000/20 which is ]]</f>
        <v>9750</v>
      </c>
      <c r="M3" s="5"/>
      <c r="N3" s="24">
        <f>MAX(Table1[Customer Lifetime Value(CLV)])</f>
        <v>19600</v>
      </c>
      <c r="O3" s="24">
        <f>MIN(Table1[Customer Lifetime Value(CLV)])</f>
        <v>1200</v>
      </c>
    </row>
    <row r="4" spans="1:15" x14ac:dyDescent="0.25">
      <c r="A4" s="5">
        <v>2</v>
      </c>
      <c r="B4" s="5" t="s">
        <v>12</v>
      </c>
      <c r="C4" s="5" t="s">
        <v>13</v>
      </c>
      <c r="D4" s="5" t="str">
        <f>IF(Table1[[#This Row],[Age]]&lt;25, "Under 25", IF(Table1[[#This Row],[Age]]&lt;=35, "25-35", IF(Table1[[#This Row],[Age]]&lt;=45, "35-45", IF(Table1[[#This Row],[Age]]&lt;=55, "45-55", IF(Table1[[#This Row],[Age]]&lt;=65, "Above 65")))))</f>
        <v>25-35</v>
      </c>
      <c r="E4" s="5">
        <v>28</v>
      </c>
      <c r="F4" s="5" t="s">
        <v>14</v>
      </c>
      <c r="G4" s="5" t="s">
        <v>15</v>
      </c>
      <c r="H4" s="4">
        <v>150</v>
      </c>
      <c r="I4" s="5">
        <v>12</v>
      </c>
      <c r="J4" s="5">
        <f>Table1[[#This Row],[Average Spend per Purchase]]*Table1[[#This Row],[Total Purchases (2024)]]</f>
        <v>1800</v>
      </c>
      <c r="K4" s="5">
        <f t="shared" si="0"/>
        <v>2750</v>
      </c>
      <c r="L4" s="5">
        <f>Table1[[#This Row],[Customer Lifetime Value(CLV)]]-Table1[[#This Row],[CAC is 55,000/20 which is ]]</f>
        <v>-950</v>
      </c>
      <c r="M4" s="5"/>
    </row>
    <row r="5" spans="1:15" x14ac:dyDescent="0.25">
      <c r="A5" s="5">
        <v>3</v>
      </c>
      <c r="B5" s="5" t="s">
        <v>16</v>
      </c>
      <c r="C5" s="5" t="s">
        <v>9</v>
      </c>
      <c r="D5" s="5" t="str">
        <f>IF(Table1[[#This Row],[Age]]&lt;25, "Under 25", IF(Table1[[#This Row],[Age]]&lt;=35, "25-35", IF(Table1[[#This Row],[Age]]&lt;=45, "35-45", IF(Table1[[#This Row],[Age]]&lt;=55, "45-55", IF(Table1[[#This Row],[Age]]&lt;=65, "Above 65")))))</f>
        <v>35-45</v>
      </c>
      <c r="E5" s="5">
        <v>45</v>
      </c>
      <c r="F5" s="5" t="s">
        <v>10</v>
      </c>
      <c r="G5" s="5" t="s">
        <v>11</v>
      </c>
      <c r="H5" s="4">
        <v>3000</v>
      </c>
      <c r="I5" s="5">
        <v>4</v>
      </c>
      <c r="J5" s="5">
        <f>Table1[[#This Row],[Average Spend per Purchase]]*Table1[[#This Row],[Total Purchases (2024)]]</f>
        <v>12000</v>
      </c>
      <c r="K5" s="5">
        <f t="shared" si="0"/>
        <v>2750</v>
      </c>
      <c r="L5" s="5">
        <f>Table1[[#This Row],[Customer Lifetime Value(CLV)]]-Table1[[#This Row],[CAC is 55,000/20 which is ]]</f>
        <v>9250</v>
      </c>
      <c r="M5" s="5"/>
    </row>
    <row r="6" spans="1:15" x14ac:dyDescent="0.25">
      <c r="A6" s="5">
        <v>4</v>
      </c>
      <c r="B6" s="5" t="s">
        <v>17</v>
      </c>
      <c r="C6" s="5" t="s">
        <v>13</v>
      </c>
      <c r="D6" s="5" t="str">
        <f>IF(Table1[[#This Row],[Age]]&lt;25, "Under 25", IF(Table1[[#This Row],[Age]]&lt;=35, "25-35", IF(Table1[[#This Row],[Age]]&lt;=45, "35-45", IF(Table1[[#This Row],[Age]]&lt;=55, "45-55", IF(Table1[[#This Row],[Age]]&lt;=65, "Above 65")))))</f>
        <v>35-45</v>
      </c>
      <c r="E6" s="5">
        <v>36</v>
      </c>
      <c r="F6" s="5" t="s">
        <v>14</v>
      </c>
      <c r="G6" s="5" t="s">
        <v>15</v>
      </c>
      <c r="H6" s="4">
        <v>120</v>
      </c>
      <c r="I6" s="5">
        <v>10</v>
      </c>
      <c r="J6" s="5">
        <f>Table1[[#This Row],[Average Spend per Purchase]]*Table1[[#This Row],[Total Purchases (2024)]]</f>
        <v>1200</v>
      </c>
      <c r="K6" s="5">
        <f t="shared" si="0"/>
        <v>2750</v>
      </c>
      <c r="L6" s="5">
        <f>Table1[[#This Row],[Customer Lifetime Value(CLV)]]-Table1[[#This Row],[CAC is 55,000/20 which is ]]</f>
        <v>-1550</v>
      </c>
      <c r="M6" s="5"/>
    </row>
    <row r="7" spans="1:15" x14ac:dyDescent="0.25">
      <c r="A7" s="5">
        <v>5</v>
      </c>
      <c r="B7" s="5" t="s">
        <v>18</v>
      </c>
      <c r="C7" s="5" t="s">
        <v>9</v>
      </c>
      <c r="D7" s="5" t="str">
        <f>IF(Table1[[#This Row],[Age]]&lt;25, "Under 25", IF(Table1[[#This Row],[Age]]&lt;=35, "25-35", IF(Table1[[#This Row],[Age]]&lt;=45, "35-45", IF(Table1[[#This Row],[Age]]&lt;=55, "45-55", IF(Table1[[#This Row],[Age]]&lt;=65, "Above 65")))))</f>
        <v>45-55</v>
      </c>
      <c r="E7" s="5">
        <v>50</v>
      </c>
      <c r="F7" s="5" t="s">
        <v>10</v>
      </c>
      <c r="G7" s="5" t="s">
        <v>11</v>
      </c>
      <c r="H7" s="4">
        <v>2200</v>
      </c>
      <c r="I7" s="5">
        <v>6</v>
      </c>
      <c r="J7" s="5">
        <f>Table1[[#This Row],[Average Spend per Purchase]]*Table1[[#This Row],[Total Purchases (2024)]]</f>
        <v>13200</v>
      </c>
      <c r="K7" s="5">
        <f t="shared" si="0"/>
        <v>2750</v>
      </c>
      <c r="L7" s="5">
        <f>Table1[[#This Row],[Customer Lifetime Value(CLV)]]-Table1[[#This Row],[CAC is 55,000/20 which is ]]</f>
        <v>10450</v>
      </c>
      <c r="M7" s="5"/>
    </row>
    <row r="8" spans="1:15" x14ac:dyDescent="0.25">
      <c r="A8" s="5">
        <v>6</v>
      </c>
      <c r="B8" s="5" t="s">
        <v>19</v>
      </c>
      <c r="C8" s="5" t="s">
        <v>13</v>
      </c>
      <c r="D8" s="5" t="str">
        <f>IF(Table1[[#This Row],[Age]]&lt;25, "Under 25", IF(Table1[[#This Row],[Age]]&lt;=35, "25-35", IF(Table1[[#This Row],[Age]]&lt;=45, "35-45", IF(Table1[[#This Row],[Age]]&lt;=55, "45-55", IF(Table1[[#This Row],[Age]]&lt;=65, "Above 65")))))</f>
        <v>35-45</v>
      </c>
      <c r="E8" s="5">
        <v>40</v>
      </c>
      <c r="F8" s="5" t="s">
        <v>20</v>
      </c>
      <c r="G8" s="5" t="s">
        <v>15</v>
      </c>
      <c r="H8" s="4">
        <v>80</v>
      </c>
      <c r="I8" s="5">
        <v>20</v>
      </c>
      <c r="J8" s="5">
        <f>Table1[[#This Row],[Average Spend per Purchase]]*Table1[[#This Row],[Total Purchases (2024)]]</f>
        <v>1600</v>
      </c>
      <c r="K8" s="5">
        <f t="shared" si="0"/>
        <v>2750</v>
      </c>
      <c r="L8" s="5">
        <f>Table1[[#This Row],[Customer Lifetime Value(CLV)]]-Table1[[#This Row],[CAC is 55,000/20 which is ]]</f>
        <v>-1150</v>
      </c>
      <c r="M8" s="5"/>
    </row>
    <row r="9" spans="1:15" x14ac:dyDescent="0.25">
      <c r="A9" s="5">
        <v>7</v>
      </c>
      <c r="B9" s="5" t="s">
        <v>21</v>
      </c>
      <c r="C9" s="5" t="s">
        <v>9</v>
      </c>
      <c r="D9" s="5" t="str">
        <f>IF(Table1[[#This Row],[Age]]&lt;25, "Under 25", IF(Table1[[#This Row],[Age]]&lt;=35, "25-35", IF(Table1[[#This Row],[Age]]&lt;=45, "35-45", IF(Table1[[#This Row],[Age]]&lt;=55, "45-55", IF(Table1[[#This Row],[Age]]&lt;=65, "Above 65")))))</f>
        <v>25-35</v>
      </c>
      <c r="E9" s="5">
        <v>30</v>
      </c>
      <c r="F9" s="5" t="s">
        <v>10</v>
      </c>
      <c r="G9" s="5" t="s">
        <v>11</v>
      </c>
      <c r="H9" s="4">
        <v>2800</v>
      </c>
      <c r="I9" s="5">
        <v>7</v>
      </c>
      <c r="J9" s="5">
        <f>Table1[[#This Row],[Average Spend per Purchase]]*Table1[[#This Row],[Total Purchases (2024)]]</f>
        <v>19600</v>
      </c>
      <c r="K9" s="5">
        <f t="shared" si="0"/>
        <v>2750</v>
      </c>
      <c r="L9" s="5">
        <f>Table1[[#This Row],[Customer Lifetime Value(CLV)]]-Table1[[#This Row],[CAC is 55,000/20 which is ]]</f>
        <v>16850</v>
      </c>
      <c r="M9" s="5"/>
    </row>
    <row r="10" spans="1:15" x14ac:dyDescent="0.25">
      <c r="A10" s="5">
        <v>8</v>
      </c>
      <c r="B10" s="5" t="s">
        <v>22</v>
      </c>
      <c r="C10" s="5" t="s">
        <v>13</v>
      </c>
      <c r="D10" s="5" t="str">
        <f>IF(Table1[[#This Row],[Age]]&lt;25, "Under 25", IF(Table1[[#This Row],[Age]]&lt;=35, "25-35", IF(Table1[[#This Row],[Age]]&lt;=45, "35-45", IF(Table1[[#This Row],[Age]]&lt;=55, "45-55", IF(Table1[[#This Row],[Age]]&lt;=65, "Above 65")))))</f>
        <v>25-35</v>
      </c>
      <c r="E10" s="5">
        <v>33</v>
      </c>
      <c r="F10" s="5" t="s">
        <v>14</v>
      </c>
      <c r="G10" s="5" t="s">
        <v>15</v>
      </c>
      <c r="H10" s="4">
        <v>180</v>
      </c>
      <c r="I10" s="5">
        <v>14</v>
      </c>
      <c r="J10" s="5">
        <f>Table1[[#This Row],[Average Spend per Purchase]]*Table1[[#This Row],[Total Purchases (2024)]]</f>
        <v>2520</v>
      </c>
      <c r="K10" s="5">
        <f t="shared" si="0"/>
        <v>2750</v>
      </c>
      <c r="L10" s="5">
        <f>Table1[[#This Row],[Customer Lifetime Value(CLV)]]-Table1[[#This Row],[CAC is 55,000/20 which is ]]</f>
        <v>-230</v>
      </c>
      <c r="M10" s="5"/>
    </row>
    <row r="11" spans="1:15" x14ac:dyDescent="0.25">
      <c r="A11" s="5">
        <v>9</v>
      </c>
      <c r="B11" s="5" t="s">
        <v>23</v>
      </c>
      <c r="C11" s="5" t="s">
        <v>9</v>
      </c>
      <c r="D11" s="5" t="str">
        <f>IF(Table1[[#This Row],[Age]]&lt;25, "Under 25", IF(Table1[[#This Row],[Age]]&lt;=35, "25-35", IF(Table1[[#This Row],[Age]]&lt;=45, "35-45", IF(Table1[[#This Row],[Age]]&lt;=55, "45-55", IF(Table1[[#This Row],[Age]]&lt;=65, "Above 65")))))</f>
        <v>35-45</v>
      </c>
      <c r="E11" s="5">
        <v>37</v>
      </c>
      <c r="F11" s="5" t="s">
        <v>10</v>
      </c>
      <c r="G11" s="5" t="s">
        <v>11</v>
      </c>
      <c r="H11" s="4">
        <v>2600</v>
      </c>
      <c r="I11" s="5">
        <v>6</v>
      </c>
      <c r="J11" s="5">
        <f>Table1[[#This Row],[Average Spend per Purchase]]*Table1[[#This Row],[Total Purchases (2024)]]</f>
        <v>15600</v>
      </c>
      <c r="K11" s="5">
        <f t="shared" si="0"/>
        <v>2750</v>
      </c>
      <c r="L11" s="5">
        <f>Table1[[#This Row],[Customer Lifetime Value(CLV)]]-Table1[[#This Row],[CAC is 55,000/20 which is ]]</f>
        <v>12850</v>
      </c>
      <c r="M11" s="5"/>
    </row>
    <row r="12" spans="1:15" x14ac:dyDescent="0.25">
      <c r="A12" s="5">
        <v>10</v>
      </c>
      <c r="B12" s="5" t="s">
        <v>24</v>
      </c>
      <c r="C12" s="5" t="s">
        <v>13</v>
      </c>
      <c r="D12" s="5" t="str">
        <f>IF(Table1[[#This Row],[Age]]&lt;25, "Under 25", IF(Table1[[#This Row],[Age]]&lt;=35, "25-35", IF(Table1[[#This Row],[Age]]&lt;=45, "35-45", IF(Table1[[#This Row],[Age]]&lt;=55, "45-55", IF(Table1[[#This Row],[Age]]&lt;=65, "Above 65")))))</f>
        <v>25-35</v>
      </c>
      <c r="E12" s="5">
        <v>29</v>
      </c>
      <c r="F12" s="5" t="s">
        <v>20</v>
      </c>
      <c r="G12" s="5" t="s">
        <v>15</v>
      </c>
      <c r="H12" s="4">
        <v>90</v>
      </c>
      <c r="I12" s="5">
        <v>18</v>
      </c>
      <c r="J12" s="5">
        <f>Table1[[#This Row],[Average Spend per Purchase]]*Table1[[#This Row],[Total Purchases (2024)]]</f>
        <v>1620</v>
      </c>
      <c r="K12" s="5">
        <f t="shared" si="0"/>
        <v>2750</v>
      </c>
      <c r="L12" s="5">
        <f>Table1[[#This Row],[Customer Lifetime Value(CLV)]]-Table1[[#This Row],[CAC is 55,000/20 which is ]]</f>
        <v>-1130</v>
      </c>
      <c r="M12" s="5"/>
    </row>
    <row r="13" spans="1:15" x14ac:dyDescent="0.25">
      <c r="A13" s="5">
        <v>11</v>
      </c>
      <c r="B13" s="5" t="s">
        <v>25</v>
      </c>
      <c r="C13" s="5" t="s">
        <v>9</v>
      </c>
      <c r="D13" s="5" t="str">
        <f>IF(Table1[[#This Row],[Age]]&lt;25, "Under 25", IF(Table1[[#This Row],[Age]]&lt;=35, "25-35", IF(Table1[[#This Row],[Age]]&lt;=45, "35-45", IF(Table1[[#This Row],[Age]]&lt;=55, "45-55", IF(Table1[[#This Row],[Age]]&lt;=65, "Above 65")))))</f>
        <v>35-45</v>
      </c>
      <c r="E13" s="5">
        <v>42</v>
      </c>
      <c r="F13" s="5" t="s">
        <v>10</v>
      </c>
      <c r="G13" s="5" t="s">
        <v>11</v>
      </c>
      <c r="H13" s="4">
        <v>2900</v>
      </c>
      <c r="I13" s="5">
        <v>5</v>
      </c>
      <c r="J13" s="5">
        <f>Table1[[#This Row],[Average Spend per Purchase]]*Table1[[#This Row],[Total Purchases (2024)]]</f>
        <v>14500</v>
      </c>
      <c r="K13" s="5">
        <f t="shared" si="0"/>
        <v>2750</v>
      </c>
      <c r="L13" s="5">
        <f>Table1[[#This Row],[Customer Lifetime Value(CLV)]]-Table1[[#This Row],[CAC is 55,000/20 which is ]]</f>
        <v>11750</v>
      </c>
      <c r="M13" s="5"/>
    </row>
    <row r="14" spans="1:15" x14ac:dyDescent="0.25">
      <c r="A14" s="5">
        <v>12</v>
      </c>
      <c r="B14" s="5" t="s">
        <v>26</v>
      </c>
      <c r="C14" s="5" t="s">
        <v>13</v>
      </c>
      <c r="D14" s="5" t="str">
        <f>IF(Table1[[#This Row],[Age]]&lt;25, "Under 25", IF(Table1[[#This Row],[Age]]&lt;=35, "25-35", IF(Table1[[#This Row],[Age]]&lt;=45, "35-45", IF(Table1[[#This Row],[Age]]&lt;=55, "45-55", IF(Table1[[#This Row],[Age]]&lt;=65, "Above 65")))))</f>
        <v>45-55</v>
      </c>
      <c r="E14" s="5">
        <v>50</v>
      </c>
      <c r="F14" s="5" t="s">
        <v>10</v>
      </c>
      <c r="G14" s="5" t="s">
        <v>11</v>
      </c>
      <c r="H14" s="4">
        <v>3500</v>
      </c>
      <c r="I14" s="5">
        <v>3</v>
      </c>
      <c r="J14" s="5">
        <f>Table1[[#This Row],[Average Spend per Purchase]]*Table1[[#This Row],[Total Purchases (2024)]]</f>
        <v>10500</v>
      </c>
      <c r="K14" s="5">
        <f t="shared" si="0"/>
        <v>2750</v>
      </c>
      <c r="L14" s="5">
        <f>Table1[[#This Row],[Customer Lifetime Value(CLV)]]-Table1[[#This Row],[CAC is 55,000/20 which is ]]</f>
        <v>7750</v>
      </c>
      <c r="M14" s="5"/>
    </row>
    <row r="15" spans="1:15" x14ac:dyDescent="0.25">
      <c r="A15" s="5">
        <v>13</v>
      </c>
      <c r="B15" s="5" t="s">
        <v>27</v>
      </c>
      <c r="C15" s="5" t="s">
        <v>9</v>
      </c>
      <c r="D15" s="5" t="str">
        <f>IF(Table1[[#This Row],[Age]]&lt;25, "Under 25", IF(Table1[[#This Row],[Age]]&lt;=35, "25-35", IF(Table1[[#This Row],[Age]]&lt;=45, "35-45", IF(Table1[[#This Row],[Age]]&lt;=55, "45-55", IF(Table1[[#This Row],[Age]]&lt;=65, "Above 65")))))</f>
        <v>25-35</v>
      </c>
      <c r="E15" s="5">
        <v>26</v>
      </c>
      <c r="F15" s="5" t="s">
        <v>14</v>
      </c>
      <c r="G15" s="5" t="s">
        <v>15</v>
      </c>
      <c r="H15" s="4">
        <v>160</v>
      </c>
      <c r="I15" s="5">
        <v>13</v>
      </c>
      <c r="J15" s="5">
        <f>Table1[[#This Row],[Average Spend per Purchase]]*Table1[[#This Row],[Total Purchases (2024)]]</f>
        <v>2080</v>
      </c>
      <c r="K15" s="5">
        <f t="shared" si="0"/>
        <v>2750</v>
      </c>
      <c r="L15" s="5">
        <f>Table1[[#This Row],[Customer Lifetime Value(CLV)]]-Table1[[#This Row],[CAC is 55,000/20 which is ]]</f>
        <v>-670</v>
      </c>
      <c r="M15" s="5"/>
    </row>
    <row r="16" spans="1:15" x14ac:dyDescent="0.25">
      <c r="A16" s="5">
        <v>14</v>
      </c>
      <c r="B16" s="5" t="s">
        <v>28</v>
      </c>
      <c r="C16" s="5" t="s">
        <v>13</v>
      </c>
      <c r="D16" s="5" t="str">
        <f>IF(Table1[[#This Row],[Age]]&lt;25, "Under 25", IF(Table1[[#This Row],[Age]]&lt;=35, "25-35", IF(Table1[[#This Row],[Age]]&lt;=45, "35-45", IF(Table1[[#This Row],[Age]]&lt;=55, "45-55", IF(Table1[[#This Row],[Age]]&lt;=65, "Above 65")))))</f>
        <v>25-35</v>
      </c>
      <c r="E16" s="5">
        <v>32</v>
      </c>
      <c r="F16" s="5" t="s">
        <v>14</v>
      </c>
      <c r="G16" s="5" t="s">
        <v>15</v>
      </c>
      <c r="H16" s="4">
        <v>140</v>
      </c>
      <c r="I16" s="5">
        <v>15</v>
      </c>
      <c r="J16" s="5">
        <f>Table1[[#This Row],[Average Spend per Purchase]]*Table1[[#This Row],[Total Purchases (2024)]]</f>
        <v>2100</v>
      </c>
      <c r="K16" s="5">
        <f t="shared" si="0"/>
        <v>2750</v>
      </c>
      <c r="L16" s="5">
        <f>Table1[[#This Row],[Customer Lifetime Value(CLV)]]-Table1[[#This Row],[CAC is 55,000/20 which is ]]</f>
        <v>-650</v>
      </c>
      <c r="M16" s="5"/>
    </row>
    <row r="17" spans="1:13" x14ac:dyDescent="0.25">
      <c r="A17" s="5">
        <v>15</v>
      </c>
      <c r="B17" s="5" t="s">
        <v>21</v>
      </c>
      <c r="C17" s="5" t="s">
        <v>9</v>
      </c>
      <c r="D17" s="5" t="str">
        <f>IF(Table1[[#This Row],[Age]]&lt;25, "Under 25", IF(Table1[[#This Row],[Age]]&lt;=35, "25-35", IF(Table1[[#This Row],[Age]]&lt;=45, "35-45", IF(Table1[[#This Row],[Age]]&lt;=55, "45-55", IF(Table1[[#This Row],[Age]]&lt;=65, "Above 65")))))</f>
        <v>35-45</v>
      </c>
      <c r="E17" s="5">
        <v>38</v>
      </c>
      <c r="F17" s="5" t="s">
        <v>10</v>
      </c>
      <c r="G17" s="5" t="s">
        <v>11</v>
      </c>
      <c r="H17" s="4">
        <v>3100</v>
      </c>
      <c r="I17" s="5">
        <v>4</v>
      </c>
      <c r="J17" s="5">
        <f>Table1[[#This Row],[Average Spend per Purchase]]*Table1[[#This Row],[Total Purchases (2024)]]</f>
        <v>12400</v>
      </c>
      <c r="K17" s="5">
        <f t="shared" si="0"/>
        <v>2750</v>
      </c>
      <c r="L17" s="5">
        <f>Table1[[#This Row],[Customer Lifetime Value(CLV)]]-Table1[[#This Row],[CAC is 55,000/20 which is ]]</f>
        <v>9650</v>
      </c>
      <c r="M17" s="5"/>
    </row>
    <row r="18" spans="1:13" x14ac:dyDescent="0.25">
      <c r="A18" s="5">
        <v>16</v>
      </c>
      <c r="B18" s="5" t="s">
        <v>29</v>
      </c>
      <c r="C18" s="5" t="s">
        <v>13</v>
      </c>
      <c r="D18" s="5" t="str">
        <f>IF(Table1[[#This Row],[Age]]&lt;25, "Under 25", IF(Table1[[#This Row],[Age]]&lt;=35, "25-35", IF(Table1[[#This Row],[Age]]&lt;=45, "35-45", IF(Table1[[#This Row],[Age]]&lt;=55, "45-55", IF(Table1[[#This Row],[Age]]&lt;=65, "Above 65")))))</f>
        <v>25-35</v>
      </c>
      <c r="E18" s="5">
        <v>27</v>
      </c>
      <c r="F18" s="5" t="s">
        <v>14</v>
      </c>
      <c r="G18" s="5" t="s">
        <v>15</v>
      </c>
      <c r="H18" s="4">
        <v>130</v>
      </c>
      <c r="I18" s="5">
        <v>11</v>
      </c>
      <c r="J18" s="5">
        <f>Table1[[#This Row],[Average Spend per Purchase]]*Table1[[#This Row],[Total Purchases (2024)]]</f>
        <v>1430</v>
      </c>
      <c r="K18" s="5">
        <f t="shared" si="0"/>
        <v>2750</v>
      </c>
      <c r="L18" s="5">
        <f>Table1[[#This Row],[Customer Lifetime Value(CLV)]]-Table1[[#This Row],[CAC is 55,000/20 which is ]]</f>
        <v>-1320</v>
      </c>
      <c r="M18" s="5"/>
    </row>
    <row r="19" spans="1:13" x14ac:dyDescent="0.25">
      <c r="A19" s="5">
        <v>17</v>
      </c>
      <c r="B19" s="5" t="s">
        <v>30</v>
      </c>
      <c r="C19" s="5" t="s">
        <v>9</v>
      </c>
      <c r="D19" s="5" t="str">
        <f>IF(Table1[[#This Row],[Age]]&lt;25, "Under 25", IF(Table1[[#This Row],[Age]]&lt;=35, "25-35", IF(Table1[[#This Row],[Age]]&lt;=45, "35-45", IF(Table1[[#This Row],[Age]]&lt;=55, "45-55", IF(Table1[[#This Row],[Age]]&lt;=65, "Above 65")))))</f>
        <v>35-45</v>
      </c>
      <c r="E19" s="5">
        <v>41</v>
      </c>
      <c r="F19" s="5" t="s">
        <v>20</v>
      </c>
      <c r="G19" s="5" t="s">
        <v>15</v>
      </c>
      <c r="H19" s="4">
        <v>70</v>
      </c>
      <c r="I19" s="5">
        <v>22</v>
      </c>
      <c r="J19" s="5">
        <f>Table1[[#This Row],[Average Spend per Purchase]]*Table1[[#This Row],[Total Purchases (2024)]]</f>
        <v>1540</v>
      </c>
      <c r="K19" s="5">
        <f t="shared" si="0"/>
        <v>2750</v>
      </c>
      <c r="L19" s="5">
        <f>Table1[[#This Row],[Customer Lifetime Value(CLV)]]-Table1[[#This Row],[CAC is 55,000/20 which is ]]</f>
        <v>-1210</v>
      </c>
      <c r="M19" s="5"/>
    </row>
    <row r="20" spans="1:13" x14ac:dyDescent="0.25">
      <c r="A20" s="5">
        <v>18</v>
      </c>
      <c r="B20" s="5" t="s">
        <v>31</v>
      </c>
      <c r="C20" s="5" t="s">
        <v>13</v>
      </c>
      <c r="D20" s="5" t="str">
        <f>IF(Table1[[#This Row],[Age]]&lt;25, "Under 25", IF(Table1[[#This Row],[Age]]&lt;=35, "25-35", IF(Table1[[#This Row],[Age]]&lt;=45, "35-45", IF(Table1[[#This Row],[Age]]&lt;=55, "45-55", IF(Table1[[#This Row],[Age]]&lt;=65, "Above 65")))))</f>
        <v>25-35</v>
      </c>
      <c r="E20" s="5">
        <v>34</v>
      </c>
      <c r="F20" s="5" t="s">
        <v>10</v>
      </c>
      <c r="G20" s="5" t="s">
        <v>11</v>
      </c>
      <c r="H20" s="4">
        <v>2700</v>
      </c>
      <c r="I20" s="5">
        <v>5</v>
      </c>
      <c r="J20" s="5">
        <f>Table1[[#This Row],[Average Spend per Purchase]]*Table1[[#This Row],[Total Purchases (2024)]]</f>
        <v>13500</v>
      </c>
      <c r="K20" s="5">
        <f t="shared" si="0"/>
        <v>2750</v>
      </c>
      <c r="L20" s="5">
        <f>Table1[[#This Row],[Customer Lifetime Value(CLV)]]-Table1[[#This Row],[CAC is 55,000/20 which is ]]</f>
        <v>10750</v>
      </c>
      <c r="M20" s="5"/>
    </row>
    <row r="21" spans="1:13" x14ac:dyDescent="0.25">
      <c r="A21" s="5">
        <v>19</v>
      </c>
      <c r="B21" s="5" t="s">
        <v>32</v>
      </c>
      <c r="C21" s="5" t="s">
        <v>9</v>
      </c>
      <c r="D21" s="5" t="str">
        <f>IF(Table1[[#This Row],[Age]]&lt;25, "Under 25", IF(Table1[[#This Row],[Age]]&lt;=35, "25-35", IF(Table1[[#This Row],[Age]]&lt;=45, "35-45", IF(Table1[[#This Row],[Age]]&lt;=55, "45-55", IF(Table1[[#This Row],[Age]]&lt;=65, "Above 65")))))</f>
        <v>35-45</v>
      </c>
      <c r="E21" s="5">
        <v>44</v>
      </c>
      <c r="F21" s="5" t="s">
        <v>10</v>
      </c>
      <c r="G21" s="5" t="s">
        <v>11</v>
      </c>
      <c r="H21" s="4">
        <v>2400</v>
      </c>
      <c r="I21" s="5">
        <v>6</v>
      </c>
      <c r="J21" s="5">
        <f>Table1[[#This Row],[Average Spend per Purchase]]*Table1[[#This Row],[Total Purchases (2024)]]</f>
        <v>14400</v>
      </c>
      <c r="K21" s="5">
        <f t="shared" si="0"/>
        <v>2750</v>
      </c>
      <c r="L21" s="5">
        <f>Table1[[#This Row],[Customer Lifetime Value(CLV)]]-Table1[[#This Row],[CAC is 55,000/20 which is ]]</f>
        <v>11650</v>
      </c>
      <c r="M21" s="5"/>
    </row>
    <row r="22" spans="1:13" x14ac:dyDescent="0.25">
      <c r="A22" s="5">
        <v>20</v>
      </c>
      <c r="B22" s="5" t="s">
        <v>33</v>
      </c>
      <c r="C22" s="5" t="s">
        <v>13</v>
      </c>
      <c r="D22" s="5" t="str">
        <f>IF(Table1[[#This Row],[Age]]&lt;25, "Under 25", IF(Table1[[#This Row],[Age]]&lt;=35, "25-35", IF(Table1[[#This Row],[Age]]&lt;=45, "35-45", IF(Table1[[#This Row],[Age]]&lt;=55, "45-55", IF(Table1[[#This Row],[Age]]&lt;=65, "Above 65")))))</f>
        <v>25-35</v>
      </c>
      <c r="E22" s="5">
        <v>35</v>
      </c>
      <c r="F22" s="5" t="s">
        <v>14</v>
      </c>
      <c r="G22" s="5" t="s">
        <v>15</v>
      </c>
      <c r="H22" s="4">
        <v>100</v>
      </c>
      <c r="I22" s="5">
        <v>17</v>
      </c>
      <c r="J22" s="5">
        <f>Table1[[#This Row],[Average Spend per Purchase]]*Table1[[#This Row],[Total Purchases (2024)]]</f>
        <v>1700</v>
      </c>
      <c r="K22" s="5">
        <f t="shared" si="0"/>
        <v>2750</v>
      </c>
      <c r="L22" s="5">
        <f>Table1[[#This Row],[Customer Lifetime Value(CLV)]]-Table1[[#This Row],[CAC is 55,000/20 which is ]]</f>
        <v>-1050</v>
      </c>
      <c r="M22" s="5"/>
    </row>
    <row r="23" spans="1:13" x14ac:dyDescent="0.25">
      <c r="A23" s="5"/>
      <c r="B23" s="5"/>
      <c r="C23" s="5"/>
      <c r="D23" s="17"/>
      <c r="E23" s="5"/>
      <c r="F23" s="5"/>
      <c r="G23" s="5"/>
      <c r="H23" s="4">
        <f>AVERAGE(Table1[Average Spend per Purchase])</f>
        <v>1446</v>
      </c>
      <c r="I23" s="5">
        <f>SUM(Table1[Total Purchases (2024)])</f>
        <v>203</v>
      </c>
      <c r="J23" s="5"/>
      <c r="K23" s="5"/>
      <c r="L23" s="5"/>
      <c r="M23" s="5"/>
    </row>
  </sheetData>
  <mergeCells count="1">
    <mergeCell ref="A1:I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J23" sqref="J23"/>
    </sheetView>
  </sheetViews>
  <sheetFormatPr defaultRowHeight="15" x14ac:dyDescent="0.25"/>
  <cols>
    <col min="1" max="1" width="12.28515625" customWidth="1"/>
    <col min="2" max="2" width="26.42578125" bestFit="1" customWidth="1"/>
    <col min="3" max="3" width="11" customWidth="1"/>
    <col min="4" max="4" width="9.85546875" customWidth="1"/>
    <col min="5" max="5" width="12.7109375" style="7" customWidth="1"/>
    <col min="6" max="6" width="13" customWidth="1"/>
    <col min="7" max="7" width="18" customWidth="1"/>
    <col min="8" max="8" width="15.140625" customWidth="1"/>
    <col min="9" max="9" width="15.42578125" customWidth="1"/>
    <col min="10" max="10" width="22.5703125" customWidth="1"/>
    <col min="11" max="11" width="15.140625" customWidth="1"/>
    <col min="15" max="15" width="14.42578125" customWidth="1"/>
  </cols>
  <sheetData>
    <row r="1" spans="1:11" ht="23.25" x14ac:dyDescent="0.25">
      <c r="A1" s="22" t="s">
        <v>67</v>
      </c>
      <c r="B1" s="22"/>
      <c r="C1" s="22"/>
      <c r="D1" s="22"/>
      <c r="E1" s="22"/>
      <c r="F1" s="22"/>
      <c r="G1" s="22"/>
      <c r="H1" s="22"/>
      <c r="I1" s="22"/>
      <c r="J1" s="22"/>
      <c r="K1" s="22"/>
    </row>
    <row r="2" spans="1:11" x14ac:dyDescent="0.25">
      <c r="A2" s="1" t="s">
        <v>35</v>
      </c>
      <c r="B2" s="1" t="s">
        <v>36</v>
      </c>
      <c r="C2" s="1" t="s">
        <v>37</v>
      </c>
      <c r="D2" s="1" t="s">
        <v>2</v>
      </c>
      <c r="E2" s="6" t="s">
        <v>38</v>
      </c>
      <c r="F2" s="1" t="s">
        <v>5</v>
      </c>
      <c r="G2" s="1" t="s">
        <v>39</v>
      </c>
      <c r="H2" s="1" t="s">
        <v>40</v>
      </c>
      <c r="I2" s="1" t="s">
        <v>41</v>
      </c>
      <c r="J2" s="1" t="s">
        <v>100</v>
      </c>
      <c r="K2" s="1" t="s">
        <v>42</v>
      </c>
    </row>
    <row r="3" spans="1:11" x14ac:dyDescent="0.25">
      <c r="A3" s="1">
        <v>101</v>
      </c>
      <c r="B3" s="1" t="s">
        <v>43</v>
      </c>
      <c r="C3" s="1" t="s">
        <v>44</v>
      </c>
      <c r="D3" s="1" t="s">
        <v>9</v>
      </c>
      <c r="E3" s="6">
        <v>5000</v>
      </c>
      <c r="F3" s="1" t="s">
        <v>11</v>
      </c>
      <c r="G3" s="1">
        <v>50</v>
      </c>
      <c r="H3" s="1">
        <v>20</v>
      </c>
      <c r="I3" s="1">
        <v>5</v>
      </c>
      <c r="J3" s="1">
        <f>Table2[[#This Row],[Units Sold (2024)]]/Table2[[#This Row],[Units in Stock]]</f>
        <v>2.5</v>
      </c>
      <c r="K3" s="2">
        <v>250000</v>
      </c>
    </row>
    <row r="4" spans="1:11" x14ac:dyDescent="0.25">
      <c r="A4" s="1">
        <v>102</v>
      </c>
      <c r="B4" s="1" t="s">
        <v>45</v>
      </c>
      <c r="C4" s="1" t="s">
        <v>46</v>
      </c>
      <c r="D4" s="1" t="s">
        <v>9</v>
      </c>
      <c r="E4" s="6">
        <v>150</v>
      </c>
      <c r="F4" s="1" t="s">
        <v>15</v>
      </c>
      <c r="G4" s="1">
        <v>200</v>
      </c>
      <c r="H4" s="1">
        <v>50</v>
      </c>
      <c r="I4" s="1">
        <v>10</v>
      </c>
      <c r="J4" s="1">
        <f>Table2[[#This Row],[Units Sold (2024)]]/Table2[[#This Row],[Units in Stock]]</f>
        <v>4</v>
      </c>
      <c r="K4" s="2">
        <v>30000</v>
      </c>
    </row>
    <row r="5" spans="1:11" x14ac:dyDescent="0.25">
      <c r="A5" s="1">
        <v>103</v>
      </c>
      <c r="B5" s="1" t="s">
        <v>47</v>
      </c>
      <c r="C5" s="1" t="s">
        <v>44</v>
      </c>
      <c r="D5" s="1" t="s">
        <v>13</v>
      </c>
      <c r="E5" s="6">
        <v>1000</v>
      </c>
      <c r="F5" s="1" t="s">
        <v>11</v>
      </c>
      <c r="G5" s="1">
        <v>70</v>
      </c>
      <c r="H5" s="1">
        <v>30</v>
      </c>
      <c r="I5" s="1">
        <v>5</v>
      </c>
      <c r="J5" s="1">
        <f>Table2[[#This Row],[Units Sold (2024)]]/Table2[[#This Row],[Units in Stock]]</f>
        <v>2.3333333333333335</v>
      </c>
      <c r="K5" s="2">
        <v>70000</v>
      </c>
    </row>
    <row r="6" spans="1:11" x14ac:dyDescent="0.25">
      <c r="A6" s="1">
        <v>104</v>
      </c>
      <c r="B6" s="1" t="s">
        <v>48</v>
      </c>
      <c r="C6" s="1" t="s">
        <v>49</v>
      </c>
      <c r="D6" s="1" t="s">
        <v>9</v>
      </c>
      <c r="E6" s="6">
        <v>80</v>
      </c>
      <c r="F6" s="1" t="s">
        <v>15</v>
      </c>
      <c r="G6" s="1">
        <v>250</v>
      </c>
      <c r="H6" s="1">
        <v>80</v>
      </c>
      <c r="I6" s="1">
        <v>15</v>
      </c>
      <c r="J6" s="1">
        <f>Table2[[#This Row],[Units Sold (2024)]]/Table2[[#This Row],[Units in Stock]]</f>
        <v>3.125</v>
      </c>
      <c r="K6" s="2">
        <v>20000</v>
      </c>
    </row>
    <row r="7" spans="1:11" x14ac:dyDescent="0.25">
      <c r="A7" s="1">
        <v>105</v>
      </c>
      <c r="B7" s="1" t="s">
        <v>50</v>
      </c>
      <c r="C7" s="1" t="s">
        <v>51</v>
      </c>
      <c r="D7" s="1" t="s">
        <v>13</v>
      </c>
      <c r="E7" s="6">
        <v>3000</v>
      </c>
      <c r="F7" s="1" t="s">
        <v>11</v>
      </c>
      <c r="G7" s="1">
        <v>30</v>
      </c>
      <c r="H7" s="1">
        <v>10</v>
      </c>
      <c r="I7" s="1">
        <v>3</v>
      </c>
      <c r="J7" s="1">
        <f>Table2[[#This Row],[Units Sold (2024)]]/Table2[[#This Row],[Units in Stock]]</f>
        <v>3</v>
      </c>
      <c r="K7" s="2">
        <v>90000</v>
      </c>
    </row>
    <row r="8" spans="1:11" x14ac:dyDescent="0.25">
      <c r="A8" s="1">
        <v>106</v>
      </c>
      <c r="B8" s="1" t="s">
        <v>52</v>
      </c>
      <c r="C8" s="1" t="s">
        <v>46</v>
      </c>
      <c r="D8" s="1" t="s">
        <v>9</v>
      </c>
      <c r="E8" s="6">
        <v>200</v>
      </c>
      <c r="F8" s="1" t="s">
        <v>15</v>
      </c>
      <c r="G8" s="1">
        <v>180</v>
      </c>
      <c r="H8" s="1">
        <v>60</v>
      </c>
      <c r="I8" s="1">
        <v>12</v>
      </c>
      <c r="J8" s="1">
        <f>Table2[[#This Row],[Units Sold (2024)]]/Table2[[#This Row],[Units in Stock]]</f>
        <v>3</v>
      </c>
      <c r="K8" s="2">
        <v>36000</v>
      </c>
    </row>
    <row r="9" spans="1:11" x14ac:dyDescent="0.25">
      <c r="A9" s="1">
        <v>107</v>
      </c>
      <c r="B9" s="1" t="s">
        <v>53</v>
      </c>
      <c r="C9" s="1" t="s">
        <v>49</v>
      </c>
      <c r="D9" s="1" t="s">
        <v>9</v>
      </c>
      <c r="E9" s="6">
        <v>2000</v>
      </c>
      <c r="F9" s="1" t="s">
        <v>11</v>
      </c>
      <c r="G9" s="1">
        <v>60</v>
      </c>
      <c r="H9" s="1">
        <v>25</v>
      </c>
      <c r="I9" s="1">
        <v>5</v>
      </c>
      <c r="J9" s="1">
        <f>Table2[[#This Row],[Units Sold (2024)]]/Table2[[#This Row],[Units in Stock]]</f>
        <v>2.4</v>
      </c>
      <c r="K9" s="2">
        <v>120000</v>
      </c>
    </row>
    <row r="10" spans="1:11" x14ac:dyDescent="0.25">
      <c r="A10" s="1">
        <v>108</v>
      </c>
      <c r="B10" s="1" t="s">
        <v>54</v>
      </c>
      <c r="C10" s="1" t="s">
        <v>46</v>
      </c>
      <c r="D10" s="1" t="s">
        <v>13</v>
      </c>
      <c r="E10" s="6">
        <v>800</v>
      </c>
      <c r="F10" s="1" t="s">
        <v>11</v>
      </c>
      <c r="G10" s="1">
        <v>40</v>
      </c>
      <c r="H10" s="1">
        <v>15</v>
      </c>
      <c r="I10" s="1">
        <v>5</v>
      </c>
      <c r="J10" s="1">
        <f>Table2[[#This Row],[Units Sold (2024)]]/Table2[[#This Row],[Units in Stock]]</f>
        <v>2.6666666666666665</v>
      </c>
      <c r="K10" s="2">
        <v>32000</v>
      </c>
    </row>
    <row r="11" spans="1:11" x14ac:dyDescent="0.25">
      <c r="A11" s="1">
        <v>109</v>
      </c>
      <c r="B11" s="1" t="s">
        <v>55</v>
      </c>
      <c r="C11" s="1" t="s">
        <v>51</v>
      </c>
      <c r="D11" s="1" t="s">
        <v>9</v>
      </c>
      <c r="E11" s="6">
        <v>150</v>
      </c>
      <c r="F11" s="1" t="s">
        <v>15</v>
      </c>
      <c r="G11" s="1">
        <v>220</v>
      </c>
      <c r="H11" s="1">
        <v>70</v>
      </c>
      <c r="I11" s="1">
        <v>12</v>
      </c>
      <c r="J11" s="1">
        <f>Table2[[#This Row],[Units Sold (2024)]]/Table2[[#This Row],[Units in Stock]]</f>
        <v>3.1428571428571428</v>
      </c>
      <c r="K11" s="2">
        <v>33000</v>
      </c>
    </row>
    <row r="12" spans="1:11" x14ac:dyDescent="0.25">
      <c r="A12" s="1">
        <v>110</v>
      </c>
      <c r="B12" s="1" t="s">
        <v>56</v>
      </c>
      <c r="C12" s="1" t="s">
        <v>44</v>
      </c>
      <c r="D12" s="1" t="s">
        <v>9</v>
      </c>
      <c r="E12" s="6">
        <v>1200</v>
      </c>
      <c r="F12" s="1" t="s">
        <v>11</v>
      </c>
      <c r="G12" s="1">
        <v>40</v>
      </c>
      <c r="H12" s="1">
        <v>15</v>
      </c>
      <c r="I12" s="1">
        <v>4</v>
      </c>
      <c r="J12" s="1">
        <f>Table2[[#This Row],[Units Sold (2024)]]/Table2[[#This Row],[Units in Stock]]</f>
        <v>2.6666666666666665</v>
      </c>
      <c r="K12" s="2">
        <v>48000</v>
      </c>
    </row>
    <row r="13" spans="1:11" x14ac:dyDescent="0.25">
      <c r="A13" s="1">
        <v>111</v>
      </c>
      <c r="B13" s="1" t="s">
        <v>57</v>
      </c>
      <c r="C13" s="1" t="s">
        <v>49</v>
      </c>
      <c r="D13" s="1" t="s">
        <v>9</v>
      </c>
      <c r="E13" s="6">
        <v>90</v>
      </c>
      <c r="F13" s="1" t="s">
        <v>15</v>
      </c>
      <c r="G13" s="1">
        <v>230</v>
      </c>
      <c r="H13" s="1">
        <v>80</v>
      </c>
      <c r="I13" s="1">
        <v>16</v>
      </c>
      <c r="J13" s="1">
        <f>Table2[[#This Row],[Units Sold (2024)]]/Table2[[#This Row],[Units in Stock]]</f>
        <v>2.875</v>
      </c>
      <c r="K13" s="2">
        <v>20700</v>
      </c>
    </row>
    <row r="14" spans="1:11" x14ac:dyDescent="0.25">
      <c r="A14" s="1">
        <v>112</v>
      </c>
      <c r="B14" s="1" t="s">
        <v>58</v>
      </c>
      <c r="C14" s="1" t="s">
        <v>51</v>
      </c>
      <c r="D14" s="1" t="s">
        <v>9</v>
      </c>
      <c r="E14" s="6">
        <v>950</v>
      </c>
      <c r="F14" s="1" t="s">
        <v>11</v>
      </c>
      <c r="G14" s="1">
        <v>50</v>
      </c>
      <c r="H14" s="1">
        <v>20</v>
      </c>
      <c r="I14" s="1">
        <v>5</v>
      </c>
      <c r="J14" s="1">
        <f>Table2[[#This Row],[Units Sold (2024)]]/Table2[[#This Row],[Units in Stock]]</f>
        <v>2.5</v>
      </c>
      <c r="K14" s="2">
        <v>47500</v>
      </c>
    </row>
    <row r="15" spans="1:11" x14ac:dyDescent="0.25">
      <c r="A15" s="1">
        <v>113</v>
      </c>
      <c r="B15" s="1" t="s">
        <v>59</v>
      </c>
      <c r="C15" s="1" t="s">
        <v>46</v>
      </c>
      <c r="D15" s="1" t="s">
        <v>13</v>
      </c>
      <c r="E15" s="6">
        <v>4000</v>
      </c>
      <c r="F15" s="1" t="s">
        <v>11</v>
      </c>
      <c r="G15" s="1">
        <v>25</v>
      </c>
      <c r="H15" s="1">
        <v>12</v>
      </c>
      <c r="I15" s="1">
        <v>3</v>
      </c>
      <c r="J15" s="1">
        <f>Table2[[#This Row],[Units Sold (2024)]]/Table2[[#This Row],[Units in Stock]]</f>
        <v>2.0833333333333335</v>
      </c>
      <c r="K15" s="2">
        <v>100000</v>
      </c>
    </row>
    <row r="16" spans="1:11" x14ac:dyDescent="0.25">
      <c r="A16" s="1">
        <v>114</v>
      </c>
      <c r="B16" s="1" t="s">
        <v>60</v>
      </c>
      <c r="C16" s="1" t="s">
        <v>51</v>
      </c>
      <c r="D16" s="1" t="s">
        <v>9</v>
      </c>
      <c r="E16" s="6">
        <v>120</v>
      </c>
      <c r="F16" s="1" t="s">
        <v>15</v>
      </c>
      <c r="G16" s="1">
        <v>210</v>
      </c>
      <c r="H16" s="1">
        <v>65</v>
      </c>
      <c r="I16" s="1">
        <v>13</v>
      </c>
      <c r="J16" s="1">
        <f>Table2[[#This Row],[Units Sold (2024)]]/Table2[[#This Row],[Units in Stock]]</f>
        <v>3.2307692307692308</v>
      </c>
      <c r="K16" s="2">
        <v>25200</v>
      </c>
    </row>
    <row r="17" spans="1:11" x14ac:dyDescent="0.25">
      <c r="A17" s="1">
        <v>115</v>
      </c>
      <c r="B17" s="1" t="s">
        <v>61</v>
      </c>
      <c r="C17" s="1" t="s">
        <v>49</v>
      </c>
      <c r="D17" s="1" t="s">
        <v>9</v>
      </c>
      <c r="E17" s="6">
        <v>1500</v>
      </c>
      <c r="F17" s="1" t="s">
        <v>11</v>
      </c>
      <c r="G17" s="1">
        <v>35</v>
      </c>
      <c r="H17" s="1">
        <v>15</v>
      </c>
      <c r="I17" s="1">
        <v>4</v>
      </c>
      <c r="J17" s="1">
        <f>Table2[[#This Row],[Units Sold (2024)]]/Table2[[#This Row],[Units in Stock]]</f>
        <v>2.3333333333333335</v>
      </c>
      <c r="K17" s="2">
        <v>52500</v>
      </c>
    </row>
    <row r="18" spans="1:11" x14ac:dyDescent="0.25">
      <c r="A18" s="1">
        <v>116</v>
      </c>
      <c r="B18" s="1" t="s">
        <v>62</v>
      </c>
      <c r="C18" s="1" t="s">
        <v>44</v>
      </c>
      <c r="D18" s="1" t="s">
        <v>13</v>
      </c>
      <c r="E18" s="6">
        <v>900</v>
      </c>
      <c r="F18" s="1" t="s">
        <v>11</v>
      </c>
      <c r="G18" s="1">
        <v>60</v>
      </c>
      <c r="H18" s="1">
        <v>30</v>
      </c>
      <c r="I18" s="1">
        <v>6</v>
      </c>
      <c r="J18" s="1">
        <f>Table2[[#This Row],[Units Sold (2024)]]/Table2[[#This Row],[Units in Stock]]</f>
        <v>2</v>
      </c>
      <c r="K18" s="2">
        <v>54000</v>
      </c>
    </row>
    <row r="19" spans="1:11" x14ac:dyDescent="0.25">
      <c r="A19" s="1">
        <v>117</v>
      </c>
      <c r="B19" s="1" t="s">
        <v>63</v>
      </c>
      <c r="C19" s="1" t="s">
        <v>46</v>
      </c>
      <c r="D19" s="1" t="s">
        <v>9</v>
      </c>
      <c r="E19" s="6">
        <v>300</v>
      </c>
      <c r="F19" s="1" t="s">
        <v>15</v>
      </c>
      <c r="G19" s="1">
        <v>180</v>
      </c>
      <c r="H19" s="1">
        <v>50</v>
      </c>
      <c r="I19" s="1">
        <v>10</v>
      </c>
      <c r="J19" s="1">
        <f>Table2[[#This Row],[Units Sold (2024)]]/Table2[[#This Row],[Units in Stock]]</f>
        <v>3.6</v>
      </c>
      <c r="K19" s="2">
        <v>54000</v>
      </c>
    </row>
    <row r="20" spans="1:11" x14ac:dyDescent="0.25">
      <c r="A20" s="1">
        <v>118</v>
      </c>
      <c r="B20" s="1" t="s">
        <v>64</v>
      </c>
      <c r="C20" s="1" t="s">
        <v>49</v>
      </c>
      <c r="D20" s="1" t="s">
        <v>9</v>
      </c>
      <c r="E20" s="6">
        <v>800</v>
      </c>
      <c r="F20" s="1" t="s">
        <v>15</v>
      </c>
      <c r="G20" s="1">
        <v>150</v>
      </c>
      <c r="H20" s="1">
        <v>60</v>
      </c>
      <c r="I20" s="1">
        <v>12</v>
      </c>
      <c r="J20" s="1">
        <f>Table2[[#This Row],[Units Sold (2024)]]/Table2[[#This Row],[Units in Stock]]</f>
        <v>2.5</v>
      </c>
      <c r="K20" s="2">
        <v>36000</v>
      </c>
    </row>
    <row r="21" spans="1:11" x14ac:dyDescent="0.25">
      <c r="A21" s="1">
        <v>119</v>
      </c>
      <c r="B21" s="1" t="s">
        <v>65</v>
      </c>
      <c r="C21" s="1" t="s">
        <v>44</v>
      </c>
      <c r="D21" s="1" t="s">
        <v>9</v>
      </c>
      <c r="E21" s="6">
        <v>2500</v>
      </c>
      <c r="F21" s="1" t="s">
        <v>11</v>
      </c>
      <c r="G21" s="1">
        <v>40</v>
      </c>
      <c r="H21" s="1">
        <v>12</v>
      </c>
      <c r="I21" s="1">
        <v>5</v>
      </c>
      <c r="J21" s="1">
        <f>Table2[[#This Row],[Units Sold (2024)]]/Table2[[#This Row],[Units in Stock]]</f>
        <v>3.3333333333333335</v>
      </c>
      <c r="K21" s="2">
        <v>100000</v>
      </c>
    </row>
    <row r="22" spans="1:11" x14ac:dyDescent="0.25">
      <c r="A22" s="1">
        <v>120</v>
      </c>
      <c r="B22" s="1" t="s">
        <v>66</v>
      </c>
      <c r="C22" s="1" t="s">
        <v>51</v>
      </c>
      <c r="D22" s="1" t="s">
        <v>13</v>
      </c>
      <c r="E22" s="6">
        <v>200</v>
      </c>
      <c r="F22" s="1" t="s">
        <v>15</v>
      </c>
      <c r="G22" s="1">
        <v>210</v>
      </c>
      <c r="H22" s="1">
        <v>55</v>
      </c>
      <c r="I22" s="1">
        <v>10</v>
      </c>
      <c r="J22" s="1">
        <f>Table2[[#This Row],[Units Sold (2024)]]/Table2[[#This Row],[Units in Stock]]</f>
        <v>3.8181818181818183</v>
      </c>
      <c r="K22" s="2">
        <v>42000</v>
      </c>
    </row>
    <row r="23" spans="1:11" x14ac:dyDescent="0.25">
      <c r="A23" s="1"/>
      <c r="B23" s="1"/>
      <c r="C23" s="1"/>
      <c r="D23" s="1"/>
      <c r="E23" s="6"/>
      <c r="F23" s="1"/>
      <c r="G23" s="1"/>
      <c r="H23" s="1"/>
      <c r="I23" s="1"/>
      <c r="J23" s="25">
        <f>AVERAGE(Table2[Inventory turnover Ratio])</f>
        <v>2.8554237429237439</v>
      </c>
      <c r="K23" s="2"/>
    </row>
  </sheetData>
  <mergeCells count="1">
    <mergeCell ref="A1:K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C23" sqref="C23"/>
    </sheetView>
  </sheetViews>
  <sheetFormatPr defaultRowHeight="15" x14ac:dyDescent="0.25"/>
  <cols>
    <col min="1" max="2" width="12.85546875" customWidth="1"/>
    <col min="3" max="3" width="17" customWidth="1"/>
    <col min="4" max="4" width="15.140625" customWidth="1"/>
    <col min="5" max="5" width="16.28515625" customWidth="1"/>
    <col min="6" max="9" width="22" customWidth="1"/>
    <col min="10" max="10" width="17.5703125" customWidth="1"/>
    <col min="16" max="17" width="17.5703125" customWidth="1"/>
  </cols>
  <sheetData>
    <row r="1" spans="1:17" ht="23.25" x14ac:dyDescent="0.35">
      <c r="A1" s="20" t="s">
        <v>99</v>
      </c>
      <c r="B1" s="20"/>
      <c r="C1" s="20"/>
      <c r="D1" s="20"/>
      <c r="E1" s="20"/>
      <c r="F1" s="20"/>
      <c r="G1" s="20"/>
      <c r="H1" s="20"/>
      <c r="I1" s="20"/>
      <c r="J1" s="20"/>
    </row>
    <row r="2" spans="1:17" ht="45" x14ac:dyDescent="0.25">
      <c r="A2" s="5" t="s">
        <v>68</v>
      </c>
      <c r="B2" s="5" t="s">
        <v>69</v>
      </c>
      <c r="C2" s="5" t="s">
        <v>70</v>
      </c>
      <c r="D2" s="5" t="s">
        <v>71</v>
      </c>
      <c r="E2" s="5" t="s">
        <v>72</v>
      </c>
      <c r="F2" s="17" t="s">
        <v>101</v>
      </c>
      <c r="G2" s="17" t="s">
        <v>102</v>
      </c>
      <c r="H2" s="17" t="s">
        <v>103</v>
      </c>
      <c r="I2" s="17" t="s">
        <v>104</v>
      </c>
      <c r="J2" s="5" t="s">
        <v>73</v>
      </c>
      <c r="P2" s="5" t="s">
        <v>68</v>
      </c>
      <c r="Q2" s="5" t="s">
        <v>73</v>
      </c>
    </row>
    <row r="3" spans="1:17" x14ac:dyDescent="0.25">
      <c r="A3" s="5" t="s">
        <v>74</v>
      </c>
      <c r="B3" s="16">
        <v>75000</v>
      </c>
      <c r="C3" s="16">
        <v>45000</v>
      </c>
      <c r="D3" s="16">
        <v>30000</v>
      </c>
      <c r="E3" s="16">
        <v>25000</v>
      </c>
      <c r="F3" s="18">
        <f>Table3[[#This Row],[Rings Sales]]/Table3[[#This Row],[Total Sales]]*100</f>
        <v>42.857142857142854</v>
      </c>
      <c r="G3" s="18">
        <f>Table3[[#This Row],[Necklaces Sales]]/Table3[[#This Row],[Total Sales]]*100</f>
        <v>25.714285714285712</v>
      </c>
      <c r="H3" s="18">
        <f>Table3[[#This Row],[Earrings Sales]]/Table3[[#This Row],[Total Sales]]*100</f>
        <v>17.142857142857142</v>
      </c>
      <c r="I3" s="18">
        <f>Table3[[#This Row],[Bracelets Sales]]/Table3[[#This Row],[Total Sales]]*100</f>
        <v>14.285714285714285</v>
      </c>
      <c r="J3" s="16">
        <v>175000</v>
      </c>
      <c r="P3" s="16" t="s">
        <v>74</v>
      </c>
      <c r="Q3" s="16">
        <v>175000</v>
      </c>
    </row>
    <row r="4" spans="1:17" x14ac:dyDescent="0.25">
      <c r="A4" s="5" t="s">
        <v>75</v>
      </c>
      <c r="B4" s="16">
        <v>80000</v>
      </c>
      <c r="C4" s="16">
        <v>40000</v>
      </c>
      <c r="D4" s="16">
        <v>35000</v>
      </c>
      <c r="E4" s="16">
        <v>28000</v>
      </c>
      <c r="F4" s="18">
        <f>Table3[[#This Row],[Rings Sales]]/Table3[[#This Row],[Total Sales]]*100</f>
        <v>43.715846994535518</v>
      </c>
      <c r="G4" s="18">
        <f>Table3[[#This Row],[Necklaces Sales]]/Table3[[#This Row],[Total Sales]]*100</f>
        <v>21.857923497267759</v>
      </c>
      <c r="H4" s="18">
        <f>Table3[[#This Row],[Earrings Sales]]/Table3[[#This Row],[Total Sales]]*100</f>
        <v>19.125683060109289</v>
      </c>
      <c r="I4" s="18">
        <f>Table3[[#This Row],[Bracelets Sales]]/Table3[[#This Row],[Total Sales]]*100</f>
        <v>15.300546448087433</v>
      </c>
      <c r="J4" s="16">
        <v>183000</v>
      </c>
      <c r="P4" s="16" t="s">
        <v>75</v>
      </c>
      <c r="Q4" s="16">
        <v>183000</v>
      </c>
    </row>
    <row r="5" spans="1:17" x14ac:dyDescent="0.25">
      <c r="A5" s="5" t="s">
        <v>76</v>
      </c>
      <c r="B5" s="16">
        <v>85000</v>
      </c>
      <c r="C5" s="16">
        <v>42000</v>
      </c>
      <c r="D5" s="16">
        <v>40000</v>
      </c>
      <c r="E5" s="16">
        <v>30000</v>
      </c>
      <c r="F5" s="18">
        <f>Table3[[#This Row],[Rings Sales]]/Table3[[#This Row],[Total Sales]]*100</f>
        <v>43.147208121827411</v>
      </c>
      <c r="G5" s="18">
        <f>Table3[[#This Row],[Necklaces Sales]]/Table3[[#This Row],[Total Sales]]*100</f>
        <v>21.319796954314722</v>
      </c>
      <c r="H5" s="18">
        <f>Table3[[#This Row],[Earrings Sales]]/Table3[[#This Row],[Total Sales]]*100</f>
        <v>20.304568527918782</v>
      </c>
      <c r="I5" s="18">
        <f>Table3[[#This Row],[Bracelets Sales]]/Table3[[#This Row],[Total Sales]]*100</f>
        <v>15.228426395939088</v>
      </c>
      <c r="J5" s="16">
        <v>197000</v>
      </c>
      <c r="P5" s="16" t="s">
        <v>76</v>
      </c>
      <c r="Q5" s="16">
        <v>197000</v>
      </c>
    </row>
    <row r="6" spans="1:17" x14ac:dyDescent="0.25">
      <c r="A6" s="5" t="s">
        <v>77</v>
      </c>
      <c r="B6" s="16">
        <v>95000</v>
      </c>
      <c r="C6" s="16">
        <v>45000</v>
      </c>
      <c r="D6" s="16">
        <v>38000</v>
      </c>
      <c r="E6" s="16">
        <v>32000</v>
      </c>
      <c r="F6" s="18">
        <f>Table3[[#This Row],[Rings Sales]]/Table3[[#This Row],[Total Sales]]*100</f>
        <v>45.238095238095241</v>
      </c>
      <c r="G6" s="18">
        <f>Table3[[#This Row],[Necklaces Sales]]/Table3[[#This Row],[Total Sales]]*100</f>
        <v>21.428571428571427</v>
      </c>
      <c r="H6" s="18">
        <f>Table3[[#This Row],[Earrings Sales]]/Table3[[#This Row],[Total Sales]]*100</f>
        <v>18.095238095238095</v>
      </c>
      <c r="I6" s="18">
        <f>Table3[[#This Row],[Bracelets Sales]]/Table3[[#This Row],[Total Sales]]*100</f>
        <v>15.238095238095239</v>
      </c>
      <c r="J6" s="16">
        <v>210000</v>
      </c>
      <c r="P6" s="16" t="s">
        <v>77</v>
      </c>
      <c r="Q6" s="16">
        <v>210000</v>
      </c>
    </row>
    <row r="7" spans="1:17" x14ac:dyDescent="0.25">
      <c r="A7" s="5" t="s">
        <v>78</v>
      </c>
      <c r="B7" s="16">
        <v>90000</v>
      </c>
      <c r="C7" s="16">
        <v>50000</v>
      </c>
      <c r="D7" s="16">
        <v>45000</v>
      </c>
      <c r="E7" s="16">
        <v>35000</v>
      </c>
      <c r="F7" s="18">
        <f>Table3[[#This Row],[Rings Sales]]/Table3[[#This Row],[Total Sales]]*100</f>
        <v>40.909090909090914</v>
      </c>
      <c r="G7" s="18">
        <f>Table3[[#This Row],[Necklaces Sales]]/Table3[[#This Row],[Total Sales]]*100</f>
        <v>22.727272727272727</v>
      </c>
      <c r="H7" s="18">
        <f>Table3[[#This Row],[Earrings Sales]]/Table3[[#This Row],[Total Sales]]*100</f>
        <v>20.454545454545457</v>
      </c>
      <c r="I7" s="18">
        <f>Table3[[#This Row],[Bracelets Sales]]/Table3[[#This Row],[Total Sales]]*100</f>
        <v>15.909090909090908</v>
      </c>
      <c r="J7" s="16">
        <v>220000</v>
      </c>
      <c r="P7" s="16" t="s">
        <v>78</v>
      </c>
      <c r="Q7" s="16">
        <v>220000</v>
      </c>
    </row>
    <row r="8" spans="1:17" x14ac:dyDescent="0.25">
      <c r="A8" s="5" t="s">
        <v>79</v>
      </c>
      <c r="B8" s="16">
        <v>100000</v>
      </c>
      <c r="C8" s="16">
        <v>55000</v>
      </c>
      <c r="D8" s="16">
        <v>50000</v>
      </c>
      <c r="E8" s="16">
        <v>40000</v>
      </c>
      <c r="F8" s="18">
        <f>Table3[[#This Row],[Rings Sales]]/Table3[[#This Row],[Total Sales]]*100</f>
        <v>40.816326530612244</v>
      </c>
      <c r="G8" s="18">
        <f>Table3[[#This Row],[Necklaces Sales]]/Table3[[#This Row],[Total Sales]]*100</f>
        <v>22.448979591836736</v>
      </c>
      <c r="H8" s="18">
        <f>Table3[[#This Row],[Earrings Sales]]/Table3[[#This Row],[Total Sales]]*100</f>
        <v>20.408163265306122</v>
      </c>
      <c r="I8" s="18">
        <f>Table3[[#This Row],[Bracelets Sales]]/Table3[[#This Row],[Total Sales]]*100</f>
        <v>16.326530612244898</v>
      </c>
      <c r="J8" s="16">
        <v>245000</v>
      </c>
      <c r="P8" s="16" t="s">
        <v>79</v>
      </c>
      <c r="Q8" s="16">
        <v>245000</v>
      </c>
    </row>
    <row r="9" spans="1:17" x14ac:dyDescent="0.25">
      <c r="A9" s="5" t="s">
        <v>80</v>
      </c>
      <c r="B9" s="16">
        <v>110000</v>
      </c>
      <c r="C9" s="16">
        <v>60000</v>
      </c>
      <c r="D9" s="16">
        <v>55000</v>
      </c>
      <c r="E9" s="16">
        <v>45000</v>
      </c>
      <c r="F9" s="18">
        <f>Table3[[#This Row],[Rings Sales]]/Table3[[#This Row],[Total Sales]]*100</f>
        <v>40.74074074074074</v>
      </c>
      <c r="G9" s="18">
        <f>Table3[[#This Row],[Necklaces Sales]]/Table3[[#This Row],[Total Sales]]*100</f>
        <v>22.222222222222221</v>
      </c>
      <c r="H9" s="18">
        <f>Table3[[#This Row],[Earrings Sales]]/Table3[[#This Row],[Total Sales]]*100</f>
        <v>20.37037037037037</v>
      </c>
      <c r="I9" s="18">
        <f>Table3[[#This Row],[Bracelets Sales]]/Table3[[#This Row],[Total Sales]]*100</f>
        <v>16.666666666666664</v>
      </c>
      <c r="J9" s="16">
        <v>270000</v>
      </c>
      <c r="P9" s="16" t="s">
        <v>80</v>
      </c>
      <c r="Q9" s="16">
        <v>270000</v>
      </c>
    </row>
    <row r="10" spans="1:17" x14ac:dyDescent="0.25">
      <c r="A10" s="5" t="s">
        <v>81</v>
      </c>
      <c r="B10" s="16">
        <v>95000</v>
      </c>
      <c r="C10" s="16">
        <v>50000</v>
      </c>
      <c r="D10" s="16">
        <v>48000</v>
      </c>
      <c r="E10" s="16">
        <v>35000</v>
      </c>
      <c r="F10" s="18">
        <f>Table3[[#This Row],[Rings Sales]]/Table3[[#This Row],[Total Sales]]*100</f>
        <v>41.666666666666671</v>
      </c>
      <c r="G10" s="18">
        <f>Table3[[#This Row],[Necklaces Sales]]/Table3[[#This Row],[Total Sales]]*100</f>
        <v>21.929824561403507</v>
      </c>
      <c r="H10" s="18">
        <f>Table3[[#This Row],[Earrings Sales]]/Table3[[#This Row],[Total Sales]]*100</f>
        <v>21.052631578947366</v>
      </c>
      <c r="I10" s="18">
        <f>Table3[[#This Row],[Bracelets Sales]]/Table3[[#This Row],[Total Sales]]*100</f>
        <v>15.350877192982457</v>
      </c>
      <c r="J10" s="16">
        <v>228000</v>
      </c>
      <c r="P10" s="16" t="s">
        <v>81</v>
      </c>
      <c r="Q10" s="16">
        <v>228000</v>
      </c>
    </row>
    <row r="11" spans="1:17" x14ac:dyDescent="0.25">
      <c r="A11" s="5" t="s">
        <v>82</v>
      </c>
      <c r="B11" s="16">
        <v>90000</v>
      </c>
      <c r="C11" s="16">
        <v>45000</v>
      </c>
      <c r="D11" s="16">
        <v>43000</v>
      </c>
      <c r="E11" s="16">
        <v>33000</v>
      </c>
      <c r="F11" s="18">
        <f>Table3[[#This Row],[Rings Sales]]/Table3[[#This Row],[Total Sales]]*100</f>
        <v>42.654028436018962</v>
      </c>
      <c r="G11" s="18">
        <f>Table3[[#This Row],[Necklaces Sales]]/Table3[[#This Row],[Total Sales]]*100</f>
        <v>21.327014218009481</v>
      </c>
      <c r="H11" s="18">
        <f>Table3[[#This Row],[Earrings Sales]]/Table3[[#This Row],[Total Sales]]*100</f>
        <v>20.379146919431278</v>
      </c>
      <c r="I11" s="18">
        <f>Table3[[#This Row],[Bracelets Sales]]/Table3[[#This Row],[Total Sales]]*100</f>
        <v>15.639810426540285</v>
      </c>
      <c r="J11" s="16">
        <v>211000</v>
      </c>
      <c r="P11" s="16" t="s">
        <v>82</v>
      </c>
      <c r="Q11" s="16">
        <v>211000</v>
      </c>
    </row>
    <row r="12" spans="1:17" x14ac:dyDescent="0.25">
      <c r="A12" s="5" t="s">
        <v>83</v>
      </c>
      <c r="B12" s="16">
        <v>80000</v>
      </c>
      <c r="C12" s="16">
        <v>42000</v>
      </c>
      <c r="D12" s="16">
        <v>40000</v>
      </c>
      <c r="E12" s="16">
        <v>32000</v>
      </c>
      <c r="F12" s="18">
        <f>Table3[[#This Row],[Rings Sales]]/Table3[[#This Row],[Total Sales]]*100</f>
        <v>41.237113402061851</v>
      </c>
      <c r="G12" s="18">
        <f>Table3[[#This Row],[Necklaces Sales]]/Table3[[#This Row],[Total Sales]]*100</f>
        <v>21.649484536082475</v>
      </c>
      <c r="H12" s="18">
        <f>Table3[[#This Row],[Earrings Sales]]/Table3[[#This Row],[Total Sales]]*100</f>
        <v>20.618556701030926</v>
      </c>
      <c r="I12" s="18">
        <f>Table3[[#This Row],[Bracelets Sales]]/Table3[[#This Row],[Total Sales]]*100</f>
        <v>16.494845360824741</v>
      </c>
      <c r="J12" s="16">
        <v>194000</v>
      </c>
      <c r="P12" s="16" t="s">
        <v>83</v>
      </c>
      <c r="Q12" s="16">
        <v>194000</v>
      </c>
    </row>
    <row r="13" spans="1:17" x14ac:dyDescent="0.25">
      <c r="A13" s="5" t="s">
        <v>84</v>
      </c>
      <c r="B13" s="16">
        <v>75000</v>
      </c>
      <c r="C13" s="16">
        <v>41000</v>
      </c>
      <c r="D13" s="16">
        <v>35000</v>
      </c>
      <c r="E13" s="16">
        <v>30000</v>
      </c>
      <c r="F13" s="18">
        <f>Table3[[#This Row],[Rings Sales]]/Table3[[#This Row],[Total Sales]]*100</f>
        <v>41.436464088397791</v>
      </c>
      <c r="G13" s="18">
        <f>Table3[[#This Row],[Necklaces Sales]]/Table3[[#This Row],[Total Sales]]*100</f>
        <v>22.651933701657459</v>
      </c>
      <c r="H13" s="18">
        <f>Table3[[#This Row],[Earrings Sales]]/Table3[[#This Row],[Total Sales]]*100</f>
        <v>19.337016574585636</v>
      </c>
      <c r="I13" s="18">
        <f>Table3[[#This Row],[Bracelets Sales]]/Table3[[#This Row],[Total Sales]]*100</f>
        <v>16.574585635359114</v>
      </c>
      <c r="J13" s="16">
        <v>181000</v>
      </c>
      <c r="P13" s="16" t="s">
        <v>84</v>
      </c>
      <c r="Q13" s="16">
        <v>181000</v>
      </c>
    </row>
    <row r="14" spans="1:17" x14ac:dyDescent="0.25">
      <c r="A14" s="5" t="s">
        <v>85</v>
      </c>
      <c r="B14" s="16">
        <v>125000</v>
      </c>
      <c r="C14" s="16">
        <v>60000</v>
      </c>
      <c r="D14" s="16">
        <v>55000</v>
      </c>
      <c r="E14" s="16">
        <v>50000</v>
      </c>
      <c r="F14" s="18">
        <f>Table3[[#This Row],[Rings Sales]]/Table3[[#This Row],[Total Sales]]*100</f>
        <v>43.103448275862064</v>
      </c>
      <c r="G14" s="18">
        <f>Table3[[#This Row],[Necklaces Sales]]/Table3[[#This Row],[Total Sales]]*100</f>
        <v>20.689655172413794</v>
      </c>
      <c r="H14" s="18">
        <f>Table3[[#This Row],[Earrings Sales]]/Table3[[#This Row],[Total Sales]]*100</f>
        <v>18.96551724137931</v>
      </c>
      <c r="I14" s="18">
        <f>Table3[[#This Row],[Bracelets Sales]]/Table3[[#This Row],[Total Sales]]*100</f>
        <v>17.241379310344829</v>
      </c>
      <c r="J14" s="16">
        <v>290000</v>
      </c>
      <c r="P14" s="16" t="s">
        <v>85</v>
      </c>
      <c r="Q14" s="16">
        <v>290000</v>
      </c>
    </row>
    <row r="15" spans="1:17" x14ac:dyDescent="0.25">
      <c r="A15" s="5"/>
      <c r="B15" s="16"/>
      <c r="C15" s="16"/>
      <c r="D15" s="16"/>
      <c r="E15" s="16"/>
      <c r="F15" s="19">
        <f>AVERAGE(Table3[Rings Sales Contribution Percentage])</f>
        <v>42.293514355087694</v>
      </c>
      <c r="G15" s="19">
        <f>AVERAGE(Table3[[Necklace Sales Contribution Percentage ]])</f>
        <v>22.16391369377817</v>
      </c>
      <c r="H15" s="19">
        <f>AVERAGE(Table3[[Earrings Sales Contribution Percentage ]])</f>
        <v>19.68785791097665</v>
      </c>
      <c r="I15" s="19">
        <f>AVERAGE(Table3[[Bracelets Sales Contribution Percentage ]])</f>
        <v>15.854714040157495</v>
      </c>
      <c r="J15" s="16">
        <f>SUM(Table3[Total Sales])</f>
        <v>2604000</v>
      </c>
      <c r="P15" s="16"/>
      <c r="Q15" s="16">
        <f>SUM(Table3[Total Sales])</f>
        <v>2604000</v>
      </c>
    </row>
  </sheetData>
  <mergeCells count="1">
    <mergeCell ref="A1:J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8"/>
  <sheetViews>
    <sheetView topLeftCell="A111" zoomScaleNormal="100" workbookViewId="0">
      <selection activeCell="B117" sqref="B117"/>
    </sheetView>
  </sheetViews>
  <sheetFormatPr defaultRowHeight="15" x14ac:dyDescent="0.25"/>
  <cols>
    <col min="2" max="2" width="13.140625" customWidth="1"/>
    <col min="3" max="3" width="27.7109375" customWidth="1"/>
    <col min="4" max="4" width="37" customWidth="1"/>
    <col min="5" max="8" width="7" customWidth="1"/>
    <col min="9" max="14" width="6" customWidth="1"/>
    <col min="15" max="15" width="11.28515625" customWidth="1"/>
    <col min="16" max="16" width="16.28515625" customWidth="1"/>
    <col min="17" max="18" width="11.28515625" customWidth="1"/>
    <col min="19" max="31" width="22.85546875" customWidth="1"/>
    <col min="32" max="32" width="24.85546875" customWidth="1"/>
    <col min="33" max="34" width="27.85546875" customWidth="1"/>
    <col min="35" max="35" width="11.28515625" customWidth="1"/>
    <col min="36" max="36" width="5.85546875" customWidth="1"/>
    <col min="37" max="37" width="7.85546875" customWidth="1"/>
    <col min="38" max="38" width="8.85546875" customWidth="1"/>
    <col min="39" max="39" width="12" customWidth="1"/>
    <col min="40" max="40" width="7.85546875" customWidth="1"/>
    <col min="41" max="41" width="12" customWidth="1"/>
    <col min="42" max="42" width="7.85546875" customWidth="1"/>
    <col min="43" max="43" width="8.85546875" customWidth="1"/>
    <col min="44" max="44" width="12" customWidth="1"/>
    <col min="45" max="45" width="7.85546875" customWidth="1"/>
    <col min="46" max="46" width="8.85546875" customWidth="1"/>
    <col min="47" max="47" width="6" customWidth="1"/>
    <col min="48" max="48" width="7.85546875" customWidth="1"/>
    <col min="49" max="49" width="8.85546875" customWidth="1"/>
    <col min="50" max="50" width="6" customWidth="1"/>
    <col min="51" max="51" width="7.85546875" customWidth="1"/>
    <col min="52" max="52" width="8.85546875" customWidth="1"/>
    <col min="53" max="53" width="11.28515625" bestFit="1" customWidth="1"/>
  </cols>
  <sheetData>
    <row r="1" spans="2:15" x14ac:dyDescent="0.25">
      <c r="B1" s="8" t="s">
        <v>2</v>
      </c>
      <c r="C1" t="s">
        <v>89</v>
      </c>
    </row>
    <row r="2" spans="2:15" ht="17.25" x14ac:dyDescent="0.3">
      <c r="B2" s="8" t="s">
        <v>5</v>
      </c>
      <c r="C2" t="s">
        <v>89</v>
      </c>
      <c r="O2" s="13"/>
    </row>
    <row r="3" spans="2:15" ht="17.25" x14ac:dyDescent="0.3">
      <c r="O3" s="13"/>
    </row>
    <row r="4" spans="2:15" x14ac:dyDescent="0.25">
      <c r="B4" s="8" t="s">
        <v>86</v>
      </c>
      <c r="C4" t="s">
        <v>90</v>
      </c>
      <c r="D4" t="s">
        <v>91</v>
      </c>
    </row>
    <row r="5" spans="2:15" x14ac:dyDescent="0.25">
      <c r="B5" s="9" t="s">
        <v>96</v>
      </c>
      <c r="C5" s="10">
        <v>117</v>
      </c>
      <c r="D5" s="10">
        <v>895</v>
      </c>
    </row>
    <row r="6" spans="2:15" x14ac:dyDescent="0.25">
      <c r="B6" s="9" t="s">
        <v>97</v>
      </c>
      <c r="C6" s="10">
        <v>77</v>
      </c>
      <c r="D6" s="10">
        <v>1783.75</v>
      </c>
    </row>
    <row r="7" spans="2:15" x14ac:dyDescent="0.25">
      <c r="B7" s="9" t="s">
        <v>98</v>
      </c>
      <c r="C7" s="10">
        <v>9</v>
      </c>
      <c r="D7" s="10">
        <v>2850</v>
      </c>
    </row>
    <row r="8" spans="2:15" x14ac:dyDescent="0.25">
      <c r="B8" s="9" t="s">
        <v>87</v>
      </c>
      <c r="C8" s="10">
        <v>203</v>
      </c>
      <c r="D8" s="10">
        <v>1446</v>
      </c>
    </row>
    <row r="18" spans="2:4" x14ac:dyDescent="0.25">
      <c r="B18" s="8" t="s">
        <v>5</v>
      </c>
      <c r="C18" t="s">
        <v>89</v>
      </c>
    </row>
    <row r="19" spans="2:4" x14ac:dyDescent="0.25">
      <c r="B19" s="8" t="s">
        <v>2</v>
      </c>
      <c r="C19" t="s">
        <v>89</v>
      </c>
    </row>
    <row r="21" spans="2:4" x14ac:dyDescent="0.25">
      <c r="B21" s="8" t="s">
        <v>86</v>
      </c>
      <c r="C21" t="s">
        <v>105</v>
      </c>
      <c r="D21" t="s">
        <v>93</v>
      </c>
    </row>
    <row r="22" spans="2:4" x14ac:dyDescent="0.25">
      <c r="B22" s="9" t="s">
        <v>51</v>
      </c>
      <c r="C22" s="10">
        <v>720</v>
      </c>
      <c r="D22" s="10">
        <v>220</v>
      </c>
    </row>
    <row r="23" spans="2:4" x14ac:dyDescent="0.25">
      <c r="B23" s="9" t="s">
        <v>49</v>
      </c>
      <c r="C23" s="10">
        <v>725</v>
      </c>
      <c r="D23" s="10">
        <v>260</v>
      </c>
    </row>
    <row r="24" spans="2:4" x14ac:dyDescent="0.25">
      <c r="B24" s="9" t="s">
        <v>46</v>
      </c>
      <c r="C24" s="10">
        <v>625</v>
      </c>
      <c r="D24" s="10">
        <v>187</v>
      </c>
    </row>
    <row r="25" spans="2:4" x14ac:dyDescent="0.25">
      <c r="B25" s="9" t="s">
        <v>44</v>
      </c>
      <c r="C25" s="10">
        <v>260</v>
      </c>
      <c r="D25" s="10">
        <v>107</v>
      </c>
    </row>
    <row r="26" spans="2:4" x14ac:dyDescent="0.25">
      <c r="B26" s="9" t="s">
        <v>87</v>
      </c>
      <c r="C26" s="10">
        <v>2330</v>
      </c>
      <c r="D26" s="10">
        <v>774</v>
      </c>
    </row>
    <row r="49" spans="2:4" x14ac:dyDescent="0.25">
      <c r="B49" s="8" t="s">
        <v>94</v>
      </c>
      <c r="C49" s="8" t="s">
        <v>88</v>
      </c>
    </row>
    <row r="50" spans="2:4" x14ac:dyDescent="0.25">
      <c r="B50" s="8" t="s">
        <v>86</v>
      </c>
      <c r="C50" t="s">
        <v>76</v>
      </c>
      <c r="D50" t="s">
        <v>87</v>
      </c>
    </row>
    <row r="51" spans="2:4" x14ac:dyDescent="0.25">
      <c r="B51" s="12">
        <v>85000</v>
      </c>
      <c r="C51" s="10">
        <v>197000</v>
      </c>
      <c r="D51" s="10">
        <v>197000</v>
      </c>
    </row>
    <row r="52" spans="2:4" x14ac:dyDescent="0.25">
      <c r="B52" s="11">
        <v>42000</v>
      </c>
      <c r="C52" s="10">
        <v>197000</v>
      </c>
      <c r="D52" s="10">
        <v>197000</v>
      </c>
    </row>
    <row r="53" spans="2:4" x14ac:dyDescent="0.25">
      <c r="B53" s="14">
        <v>40000</v>
      </c>
      <c r="C53" s="10">
        <v>197000</v>
      </c>
      <c r="D53" s="10">
        <v>197000</v>
      </c>
    </row>
    <row r="54" spans="2:4" x14ac:dyDescent="0.25">
      <c r="B54" s="15">
        <v>30000</v>
      </c>
      <c r="C54" s="10">
        <v>197000</v>
      </c>
      <c r="D54" s="10">
        <v>197000</v>
      </c>
    </row>
    <row r="55" spans="2:4" x14ac:dyDescent="0.25">
      <c r="B55" s="12" t="s">
        <v>87</v>
      </c>
      <c r="C55" s="10">
        <v>197000</v>
      </c>
      <c r="D55" s="10">
        <v>197000</v>
      </c>
    </row>
    <row r="98" spans="2:15" x14ac:dyDescent="0.25">
      <c r="B98" s="8" t="s">
        <v>92</v>
      </c>
      <c r="C98" s="8" t="s">
        <v>88</v>
      </c>
    </row>
    <row r="99" spans="2:15" x14ac:dyDescent="0.25">
      <c r="B99" s="8" t="s">
        <v>86</v>
      </c>
      <c r="C99">
        <v>10</v>
      </c>
      <c r="D99">
        <v>12</v>
      </c>
      <c r="E99">
        <v>15</v>
      </c>
      <c r="F99">
        <v>20</v>
      </c>
      <c r="G99">
        <v>25</v>
      </c>
      <c r="H99">
        <v>30</v>
      </c>
      <c r="I99">
        <v>50</v>
      </c>
      <c r="J99">
        <v>55</v>
      </c>
      <c r="K99">
        <v>60</v>
      </c>
      <c r="L99">
        <v>65</v>
      </c>
      <c r="M99">
        <v>70</v>
      </c>
      <c r="N99">
        <v>80</v>
      </c>
      <c r="O99" t="s">
        <v>87</v>
      </c>
    </row>
    <row r="100" spans="2:15" x14ac:dyDescent="0.25">
      <c r="B100" s="9">
        <v>25</v>
      </c>
      <c r="C100" s="10"/>
      <c r="D100" s="10">
        <v>100000</v>
      </c>
      <c r="E100" s="10"/>
      <c r="F100" s="10"/>
      <c r="G100" s="10"/>
      <c r="H100" s="10"/>
      <c r="I100" s="10"/>
      <c r="J100" s="10"/>
      <c r="K100" s="10"/>
      <c r="L100" s="10"/>
      <c r="M100" s="10"/>
      <c r="N100" s="10"/>
      <c r="O100" s="10">
        <v>100000</v>
      </c>
    </row>
    <row r="101" spans="2:15" x14ac:dyDescent="0.25">
      <c r="B101" s="9">
        <v>30</v>
      </c>
      <c r="C101" s="10">
        <v>90000</v>
      </c>
      <c r="D101" s="10"/>
      <c r="E101" s="10"/>
      <c r="F101" s="10"/>
      <c r="G101" s="10"/>
      <c r="H101" s="10"/>
      <c r="I101" s="10"/>
      <c r="J101" s="10"/>
      <c r="K101" s="10"/>
      <c r="L101" s="10"/>
      <c r="M101" s="10"/>
      <c r="N101" s="10"/>
      <c r="O101" s="10">
        <v>90000</v>
      </c>
    </row>
    <row r="102" spans="2:15" x14ac:dyDescent="0.25">
      <c r="B102" s="9">
        <v>35</v>
      </c>
      <c r="C102" s="10"/>
      <c r="D102" s="10"/>
      <c r="E102" s="10">
        <v>52500</v>
      </c>
      <c r="F102" s="10"/>
      <c r="G102" s="10"/>
      <c r="H102" s="10"/>
      <c r="I102" s="10"/>
      <c r="J102" s="10"/>
      <c r="K102" s="10"/>
      <c r="L102" s="10"/>
      <c r="M102" s="10"/>
      <c r="N102" s="10"/>
      <c r="O102" s="10">
        <v>52500</v>
      </c>
    </row>
    <row r="103" spans="2:15" x14ac:dyDescent="0.25">
      <c r="B103" s="9">
        <v>40</v>
      </c>
      <c r="C103" s="10"/>
      <c r="D103" s="10">
        <v>100000</v>
      </c>
      <c r="E103" s="10">
        <v>80000</v>
      </c>
      <c r="F103" s="10"/>
      <c r="G103" s="10"/>
      <c r="H103" s="10"/>
      <c r="I103" s="10"/>
      <c r="J103" s="10"/>
      <c r="K103" s="10"/>
      <c r="L103" s="10"/>
      <c r="M103" s="10"/>
      <c r="N103" s="10"/>
      <c r="O103" s="10">
        <v>180000</v>
      </c>
    </row>
    <row r="104" spans="2:15" x14ac:dyDescent="0.25">
      <c r="B104" s="9">
        <v>50</v>
      </c>
      <c r="C104" s="10"/>
      <c r="D104" s="10"/>
      <c r="E104" s="10"/>
      <c r="F104" s="10">
        <v>297500</v>
      </c>
      <c r="G104" s="10"/>
      <c r="H104" s="10"/>
      <c r="I104" s="10"/>
      <c r="J104" s="10"/>
      <c r="K104" s="10"/>
      <c r="L104" s="10"/>
      <c r="M104" s="10"/>
      <c r="N104" s="10"/>
      <c r="O104" s="10">
        <v>297500</v>
      </c>
    </row>
    <row r="105" spans="2:15" x14ac:dyDescent="0.25">
      <c r="B105" s="9">
        <v>60</v>
      </c>
      <c r="C105" s="10"/>
      <c r="D105" s="10"/>
      <c r="E105" s="10"/>
      <c r="F105" s="10"/>
      <c r="G105" s="10">
        <v>120000</v>
      </c>
      <c r="H105" s="10">
        <v>54000</v>
      </c>
      <c r="I105" s="10"/>
      <c r="J105" s="10"/>
      <c r="K105" s="10"/>
      <c r="L105" s="10"/>
      <c r="M105" s="10"/>
      <c r="N105" s="10"/>
      <c r="O105" s="10">
        <v>174000</v>
      </c>
    </row>
    <row r="106" spans="2:15" x14ac:dyDescent="0.25">
      <c r="B106" s="9">
        <v>70</v>
      </c>
      <c r="C106" s="10"/>
      <c r="D106" s="10"/>
      <c r="E106" s="10"/>
      <c r="F106" s="10"/>
      <c r="G106" s="10"/>
      <c r="H106" s="10">
        <v>70000</v>
      </c>
      <c r="I106" s="10"/>
      <c r="J106" s="10"/>
      <c r="K106" s="10"/>
      <c r="L106" s="10"/>
      <c r="M106" s="10"/>
      <c r="N106" s="10"/>
      <c r="O106" s="10">
        <v>70000</v>
      </c>
    </row>
    <row r="107" spans="2:15" x14ac:dyDescent="0.25">
      <c r="B107" s="9">
        <v>150</v>
      </c>
      <c r="C107" s="10"/>
      <c r="D107" s="10"/>
      <c r="E107" s="10"/>
      <c r="F107" s="10"/>
      <c r="G107" s="10"/>
      <c r="H107" s="10"/>
      <c r="I107" s="10"/>
      <c r="J107" s="10"/>
      <c r="K107" s="10">
        <v>36000</v>
      </c>
      <c r="L107" s="10"/>
      <c r="M107" s="10"/>
      <c r="N107" s="10"/>
      <c r="O107" s="10">
        <v>36000</v>
      </c>
    </row>
    <row r="108" spans="2:15" x14ac:dyDescent="0.25">
      <c r="B108" s="9">
        <v>180</v>
      </c>
      <c r="C108" s="10"/>
      <c r="D108" s="10"/>
      <c r="E108" s="10"/>
      <c r="F108" s="10"/>
      <c r="G108" s="10"/>
      <c r="H108" s="10"/>
      <c r="I108" s="10">
        <v>54000</v>
      </c>
      <c r="J108" s="10"/>
      <c r="K108" s="10">
        <v>36000</v>
      </c>
      <c r="L108" s="10"/>
      <c r="M108" s="10"/>
      <c r="N108" s="10"/>
      <c r="O108" s="10">
        <v>90000</v>
      </c>
    </row>
    <row r="109" spans="2:15" x14ac:dyDescent="0.25">
      <c r="B109" s="9">
        <v>200</v>
      </c>
      <c r="C109" s="10"/>
      <c r="D109" s="10"/>
      <c r="E109" s="10"/>
      <c r="F109" s="10"/>
      <c r="G109" s="10"/>
      <c r="H109" s="10"/>
      <c r="I109" s="10">
        <v>30000</v>
      </c>
      <c r="J109" s="10"/>
      <c r="K109" s="10"/>
      <c r="L109" s="10"/>
      <c r="M109" s="10"/>
      <c r="N109" s="10"/>
      <c r="O109" s="10">
        <v>30000</v>
      </c>
    </row>
    <row r="110" spans="2:15" x14ac:dyDescent="0.25">
      <c r="B110" s="9">
        <v>210</v>
      </c>
      <c r="C110" s="10"/>
      <c r="D110" s="10"/>
      <c r="E110" s="10"/>
      <c r="F110" s="10"/>
      <c r="G110" s="10"/>
      <c r="H110" s="10"/>
      <c r="I110" s="10"/>
      <c r="J110" s="10">
        <v>42000</v>
      </c>
      <c r="K110" s="10"/>
      <c r="L110" s="10">
        <v>25200</v>
      </c>
      <c r="M110" s="10"/>
      <c r="N110" s="10"/>
      <c r="O110" s="10">
        <v>67200</v>
      </c>
    </row>
    <row r="111" spans="2:15" x14ac:dyDescent="0.25">
      <c r="B111" s="9">
        <v>220</v>
      </c>
      <c r="C111" s="10"/>
      <c r="D111" s="10"/>
      <c r="E111" s="10"/>
      <c r="F111" s="10"/>
      <c r="G111" s="10"/>
      <c r="H111" s="10"/>
      <c r="I111" s="10"/>
      <c r="J111" s="10"/>
      <c r="K111" s="10"/>
      <c r="L111" s="10"/>
      <c r="M111" s="10">
        <v>33000</v>
      </c>
      <c r="N111" s="10"/>
      <c r="O111" s="10">
        <v>33000</v>
      </c>
    </row>
    <row r="112" spans="2:15" x14ac:dyDescent="0.25">
      <c r="B112" s="9">
        <v>230</v>
      </c>
      <c r="C112" s="10"/>
      <c r="D112" s="10"/>
      <c r="E112" s="10"/>
      <c r="F112" s="10"/>
      <c r="G112" s="10"/>
      <c r="H112" s="10"/>
      <c r="I112" s="10"/>
      <c r="J112" s="10"/>
      <c r="K112" s="10"/>
      <c r="L112" s="10"/>
      <c r="M112" s="10"/>
      <c r="N112" s="10">
        <v>20700</v>
      </c>
      <c r="O112" s="10">
        <v>20700</v>
      </c>
    </row>
    <row r="113" spans="2:15" x14ac:dyDescent="0.25">
      <c r="B113" s="9">
        <v>250</v>
      </c>
      <c r="C113" s="10"/>
      <c r="D113" s="10"/>
      <c r="E113" s="10"/>
      <c r="F113" s="10"/>
      <c r="G113" s="10"/>
      <c r="H113" s="10"/>
      <c r="I113" s="10"/>
      <c r="J113" s="10"/>
      <c r="K113" s="10"/>
      <c r="L113" s="10"/>
      <c r="M113" s="10"/>
      <c r="N113" s="10">
        <v>20000</v>
      </c>
      <c r="O113" s="10">
        <v>20000</v>
      </c>
    </row>
    <row r="114" spans="2:15" x14ac:dyDescent="0.25">
      <c r="B114" s="9" t="s">
        <v>87</v>
      </c>
      <c r="C114" s="10">
        <v>90000</v>
      </c>
      <c r="D114" s="10">
        <v>200000</v>
      </c>
      <c r="E114" s="10">
        <v>132500</v>
      </c>
      <c r="F114" s="10">
        <v>297500</v>
      </c>
      <c r="G114" s="10">
        <v>120000</v>
      </c>
      <c r="H114" s="10">
        <v>124000</v>
      </c>
      <c r="I114" s="10">
        <v>84000</v>
      </c>
      <c r="J114" s="10">
        <v>42000</v>
      </c>
      <c r="K114" s="10">
        <v>72000</v>
      </c>
      <c r="L114" s="10">
        <v>25200</v>
      </c>
      <c r="M114" s="10">
        <v>33000</v>
      </c>
      <c r="N114" s="10">
        <v>40700</v>
      </c>
      <c r="O114" s="10">
        <v>1260900</v>
      </c>
    </row>
    <row r="117" spans="2:15" x14ac:dyDescent="0.25">
      <c r="B117" s="8" t="s">
        <v>86</v>
      </c>
      <c r="C117" t="s">
        <v>94</v>
      </c>
    </row>
    <row r="118" spans="2:15" x14ac:dyDescent="0.25">
      <c r="B118" s="9" t="s">
        <v>74</v>
      </c>
      <c r="C118" s="10">
        <v>175000</v>
      </c>
    </row>
    <row r="119" spans="2:15" x14ac:dyDescent="0.25">
      <c r="B119" s="9" t="s">
        <v>75</v>
      </c>
      <c r="C119" s="10">
        <v>183000</v>
      </c>
    </row>
    <row r="120" spans="2:15" x14ac:dyDescent="0.25">
      <c r="B120" s="9" t="s">
        <v>76</v>
      </c>
      <c r="C120" s="10">
        <v>197000</v>
      </c>
    </row>
    <row r="121" spans="2:15" x14ac:dyDescent="0.25">
      <c r="B121" s="9" t="s">
        <v>77</v>
      </c>
      <c r="C121" s="10">
        <v>210000</v>
      </c>
    </row>
    <row r="122" spans="2:15" x14ac:dyDescent="0.25">
      <c r="B122" s="9" t="s">
        <v>78</v>
      </c>
      <c r="C122" s="10">
        <v>220000</v>
      </c>
    </row>
    <row r="123" spans="2:15" x14ac:dyDescent="0.25">
      <c r="B123" s="9" t="s">
        <v>79</v>
      </c>
      <c r="C123" s="10">
        <v>245000</v>
      </c>
    </row>
    <row r="124" spans="2:15" x14ac:dyDescent="0.25">
      <c r="B124" s="9" t="s">
        <v>80</v>
      </c>
      <c r="C124" s="10">
        <v>270000</v>
      </c>
    </row>
    <row r="125" spans="2:15" x14ac:dyDescent="0.25">
      <c r="B125" s="9" t="s">
        <v>81</v>
      </c>
      <c r="C125" s="10">
        <v>228000</v>
      </c>
    </row>
    <row r="126" spans="2:15" x14ac:dyDescent="0.25">
      <c r="B126" s="9" t="s">
        <v>82</v>
      </c>
      <c r="C126" s="10">
        <v>211000</v>
      </c>
    </row>
    <row r="127" spans="2:15" x14ac:dyDescent="0.25">
      <c r="B127" s="9" t="s">
        <v>83</v>
      </c>
      <c r="C127" s="10">
        <v>194000</v>
      </c>
    </row>
    <row r="128" spans="2:15" x14ac:dyDescent="0.25">
      <c r="B128" s="9" t="s">
        <v>84</v>
      </c>
      <c r="C128" s="10">
        <v>181000</v>
      </c>
    </row>
    <row r="129" spans="2:5" x14ac:dyDescent="0.25">
      <c r="B129" s="9" t="s">
        <v>85</v>
      </c>
      <c r="C129" s="10">
        <v>290000</v>
      </c>
    </row>
    <row r="130" spans="2:5" x14ac:dyDescent="0.25">
      <c r="B130" s="9" t="s">
        <v>87</v>
      </c>
      <c r="C130" s="10">
        <v>2604000</v>
      </c>
    </row>
    <row r="132" spans="2:5" x14ac:dyDescent="0.25">
      <c r="B132" s="8" t="s">
        <v>93</v>
      </c>
      <c r="C132" s="8" t="s">
        <v>88</v>
      </c>
    </row>
    <row r="133" spans="2:5" x14ac:dyDescent="0.25">
      <c r="B133" s="8" t="s">
        <v>86</v>
      </c>
      <c r="C133" t="s">
        <v>9</v>
      </c>
      <c r="D133" t="s">
        <v>13</v>
      </c>
      <c r="E133" t="s">
        <v>87</v>
      </c>
    </row>
    <row r="134" spans="2:5" x14ac:dyDescent="0.25">
      <c r="B134" s="9" t="s">
        <v>51</v>
      </c>
      <c r="C134" s="10">
        <v>155</v>
      </c>
      <c r="D134" s="10">
        <v>65</v>
      </c>
      <c r="E134" s="10">
        <v>220</v>
      </c>
    </row>
    <row r="135" spans="2:5" x14ac:dyDescent="0.25">
      <c r="B135" s="9" t="s">
        <v>49</v>
      </c>
      <c r="C135" s="10">
        <v>260</v>
      </c>
      <c r="D135" s="10"/>
      <c r="E135" s="10">
        <v>260</v>
      </c>
    </row>
    <row r="136" spans="2:5" x14ac:dyDescent="0.25">
      <c r="B136" s="9" t="s">
        <v>46</v>
      </c>
      <c r="C136" s="10">
        <v>160</v>
      </c>
      <c r="D136" s="10">
        <v>27</v>
      </c>
      <c r="E136" s="10">
        <v>187</v>
      </c>
    </row>
    <row r="137" spans="2:5" x14ac:dyDescent="0.25">
      <c r="B137" s="9" t="s">
        <v>44</v>
      </c>
      <c r="C137" s="10">
        <v>47</v>
      </c>
      <c r="D137" s="10">
        <v>60</v>
      </c>
      <c r="E137" s="10">
        <v>107</v>
      </c>
    </row>
    <row r="138" spans="2:5" x14ac:dyDescent="0.25">
      <c r="B138" s="9" t="s">
        <v>87</v>
      </c>
      <c r="C138" s="10">
        <v>622</v>
      </c>
      <c r="D138" s="10">
        <v>152</v>
      </c>
      <c r="E138" s="10">
        <v>774</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Y6" sqref="Y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F1" zoomScaleNormal="100" workbookViewId="0">
      <selection activeCell="R21" sqref="R21"/>
    </sheetView>
  </sheetViews>
  <sheetFormatPr defaultRowHeight="15"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Graphs and Charts</vt:lpstr>
      <vt:lpstr>Dashboard</vt:lpstr>
      <vt:lpstr>Significance of Dashboarding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Ji</dc:creator>
  <cp:lastModifiedBy>Verma Ji</cp:lastModifiedBy>
  <dcterms:created xsi:type="dcterms:W3CDTF">2025-01-29T09:13:37Z</dcterms:created>
  <dcterms:modified xsi:type="dcterms:W3CDTF">2025-01-30T05:46:43Z</dcterms:modified>
</cp:coreProperties>
</file>