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ocuments\Mydocks\Diploma_git\Diploma\"/>
    </mc:Choice>
  </mc:AlternateContent>
  <xr:revisionPtr revIDLastSave="0" documentId="13_ncr:1_{D78BABEA-A3A8-4C99-B704-41792846D7C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Спектрофотометр" sheetId="1" r:id="rId1"/>
    <sheet name="Малый стенд 2 лампы" sheetId="2" r:id="rId2"/>
    <sheet name="Диафрагмирование" sheetId="4" r:id="rId3"/>
    <sheet name="Малый стенд 1 лампа" sheetId="3" r:id="rId4"/>
    <sheet name="Проверка стенда по стёклам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2" l="1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W4" i="2"/>
  <c r="V4" i="2"/>
  <c r="D8" i="5"/>
  <c r="H4" i="5"/>
  <c r="H5" i="5"/>
  <c r="H6" i="5"/>
  <c r="H7" i="5"/>
  <c r="H3" i="5"/>
  <c r="D4" i="5"/>
  <c r="D5" i="5"/>
  <c r="D6" i="5"/>
  <c r="D7" i="5"/>
  <c r="D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H3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17" i="4"/>
  <c r="N17" i="2"/>
  <c r="O17" i="2"/>
  <c r="N18" i="2"/>
  <c r="O18" i="2"/>
  <c r="N19" i="2"/>
  <c r="O19" i="2"/>
  <c r="N20" i="2"/>
  <c r="O20" i="2"/>
  <c r="N21" i="2"/>
  <c r="O21" i="2"/>
  <c r="N14" i="2"/>
  <c r="O14" i="2"/>
  <c r="N15" i="2"/>
  <c r="O15" i="2"/>
  <c r="N16" i="2"/>
  <c r="O16" i="2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O13" i="2"/>
  <c r="N13" i="2"/>
  <c r="O12" i="2"/>
  <c r="N12" i="2"/>
  <c r="O10" i="2"/>
  <c r="N10" i="2"/>
  <c r="O7" i="2"/>
  <c r="N7" i="2"/>
  <c r="O6" i="2"/>
  <c r="N6" i="2"/>
  <c r="O5" i="2"/>
  <c r="N5" i="2"/>
  <c r="O4" i="2"/>
  <c r="N4" i="2"/>
  <c r="H8" i="5" l="1"/>
</calcChain>
</file>

<file path=xl/sharedStrings.xml><?xml version="1.0" encoding="utf-8"?>
<sst xmlns="http://schemas.openxmlformats.org/spreadsheetml/2006/main" count="79" uniqueCount="52">
  <si>
    <t>Пустышка</t>
  </si>
  <si>
    <t>Лампа</t>
  </si>
  <si>
    <t>Комментарий</t>
  </si>
  <si>
    <t>Разница небольшая, могла возникнуть из-за того, что использовался разный кварц для изготовления лампы</t>
  </si>
  <si>
    <t>измерения фона</t>
  </si>
  <si>
    <t>степень</t>
  </si>
  <si>
    <t>Измерения объектов</t>
  </si>
  <si>
    <t>дерево 2 щели</t>
  </si>
  <si>
    <t>дерево, щель ближе к датчику</t>
  </si>
  <si>
    <t>дерево, щель ближе к лампе</t>
  </si>
  <si>
    <t>далее все измерения на 2х щелях</t>
  </si>
  <si>
    <t>негорящая лампа перед горящей</t>
  </si>
  <si>
    <t>горящая лампа дальняя</t>
  </si>
  <si>
    <t xml:space="preserve">горящая лампа ближняя </t>
  </si>
  <si>
    <t>две горящие лампы</t>
  </si>
  <si>
    <t>Набор статистических данных</t>
  </si>
  <si>
    <t>№</t>
  </si>
  <si>
    <t>негорящая</t>
  </si>
  <si>
    <t>две лампы</t>
  </si>
  <si>
    <t>пропускание горящей</t>
  </si>
  <si>
    <t>пропускание негорящей</t>
  </si>
  <si>
    <t>Новый способ измерений</t>
  </si>
  <si>
    <t>попытка 1</t>
  </si>
  <si>
    <t>попытка 2</t>
  </si>
  <si>
    <t>попытка 3</t>
  </si>
  <si>
    <t>Что пишут по поглащению паров ртути на 254 нм</t>
  </si>
  <si>
    <t>Кузьменко</t>
  </si>
  <si>
    <t>попытка 4</t>
  </si>
  <si>
    <t>лампа д</t>
  </si>
  <si>
    <t>лампа б</t>
  </si>
  <si>
    <t>Ток 3,2А, оставил только одну щель (ближе к лампам)</t>
  </si>
  <si>
    <t>Ток 3,2А и две щели (у датчика и у ламп)</t>
  </si>
  <si>
    <t>нет измерений</t>
  </si>
  <si>
    <t>Ощущение, что щель размером 2мм слишком широкая, из-за этого происходит не только поглащение кварцевой трубкой, но и рассеяние, вносящее заметный вклад.</t>
  </si>
  <si>
    <t>Пробный запуск</t>
  </si>
  <si>
    <t>апертура</t>
  </si>
  <si>
    <t>чистое излучение</t>
  </si>
  <si>
    <t>через трубку</t>
  </si>
  <si>
    <t>пропускание</t>
  </si>
  <si>
    <t>Две диафрагмы</t>
  </si>
  <si>
    <t>Без диафрагм</t>
  </si>
  <si>
    <t>Одна диафрагма</t>
  </si>
  <si>
    <t>УФС-1</t>
  </si>
  <si>
    <t>открытый</t>
  </si>
  <si>
    <t>через стекло</t>
  </si>
  <si>
    <t>k_прох</t>
  </si>
  <si>
    <t>УФС-2</t>
  </si>
  <si>
    <t>Средний k_прох</t>
  </si>
  <si>
    <t>3мм</t>
  </si>
  <si>
    <t>1мм</t>
  </si>
  <si>
    <t>2мм</t>
  </si>
  <si>
    <t>4мм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</si>
</sst>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1" fillId="0" borderId="5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16" xfId="0" applyFill="1" applyBorder="1"/>
    <xf numFmtId="0" fontId="0" fillId="2" borderId="11" xfId="0" applyFill="1" applyBorder="1"/>
    <xf numFmtId="0" fontId="0" fillId="2" borderId="17" xfId="0" applyFill="1" applyBorder="1"/>
    <xf numFmtId="0" fontId="0" fillId="2" borderId="12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0" xfId="0" applyFill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9" xfId="0" applyFill="1" applyBorder="1"/>
    <xf numFmtId="0" fontId="0" fillId="3" borderId="32" xfId="0" applyFill="1" applyBorder="1"/>
    <xf numFmtId="0" fontId="0" fillId="4" borderId="33" xfId="0" applyFill="1" applyBorder="1"/>
    <xf numFmtId="0" fontId="0" fillId="5" borderId="33" xfId="0" applyFill="1" applyBorder="1"/>
    <xf numFmtId="0" fontId="0" fillId="6" borderId="1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</a:t>
            </a:r>
            <a:r>
              <a:rPr lang="ru-RU" baseline="0"/>
              <a:t> апертуры на регистрируемый коэффициент пропускания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Две диафрагмы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Диафрагмирование!$A$3:$A$17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Диафрагмирование!$D$3:$D$17</c:f>
              <c:numCache>
                <c:formatCode>General</c:formatCode>
                <c:ptCount val="15"/>
                <c:pt idx="0">
                  <c:v>45.5</c:v>
                </c:pt>
                <c:pt idx="1">
                  <c:v>45.2</c:v>
                </c:pt>
                <c:pt idx="2">
                  <c:v>45.7</c:v>
                </c:pt>
                <c:pt idx="3">
                  <c:v>46</c:v>
                </c:pt>
                <c:pt idx="4">
                  <c:v>45.3</c:v>
                </c:pt>
                <c:pt idx="5">
                  <c:v>44.7</c:v>
                </c:pt>
                <c:pt idx="6">
                  <c:v>44.7</c:v>
                </c:pt>
                <c:pt idx="7">
                  <c:v>45.2</c:v>
                </c:pt>
                <c:pt idx="8">
                  <c:v>44.7</c:v>
                </c:pt>
                <c:pt idx="9">
                  <c:v>43.9</c:v>
                </c:pt>
                <c:pt idx="10">
                  <c:v>42.7</c:v>
                </c:pt>
                <c:pt idx="11">
                  <c:v>41.8</c:v>
                </c:pt>
                <c:pt idx="12">
                  <c:v>41.3</c:v>
                </c:pt>
                <c:pt idx="13">
                  <c:v>40.1</c:v>
                </c:pt>
                <c:pt idx="14">
                  <c:v>39.299999999999997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A-43DA-B389-EA0072B7404B}"/>
            </c:ext>
          </c:extLst>
        </c:ser>
        <c:ser>
          <c:idx val="1"/>
          <c:order val="1"/>
          <c:tx>
            <c:v>Одна диафрагма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Диафрагмирование!$I$3:$I$17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Диафрагмирование!$L$3:$L$17</c:f>
              <c:numCache>
                <c:formatCode>General</c:formatCode>
                <c:ptCount val="15"/>
                <c:pt idx="0">
                  <c:v>44.1</c:v>
                </c:pt>
                <c:pt idx="1">
                  <c:v>45</c:v>
                </c:pt>
                <c:pt idx="2">
                  <c:v>45.4</c:v>
                </c:pt>
                <c:pt idx="3">
                  <c:v>44.9</c:v>
                </c:pt>
                <c:pt idx="4">
                  <c:v>44.3</c:v>
                </c:pt>
                <c:pt idx="5">
                  <c:v>44.7</c:v>
                </c:pt>
                <c:pt idx="6">
                  <c:v>44.6</c:v>
                </c:pt>
                <c:pt idx="7">
                  <c:v>44.6</c:v>
                </c:pt>
                <c:pt idx="8">
                  <c:v>44.1</c:v>
                </c:pt>
                <c:pt idx="9">
                  <c:v>42.5</c:v>
                </c:pt>
                <c:pt idx="10">
                  <c:v>42.3</c:v>
                </c:pt>
                <c:pt idx="11">
                  <c:v>40.799999999999997</c:v>
                </c:pt>
                <c:pt idx="12">
                  <c:v>38.799999999999997</c:v>
                </c:pt>
                <c:pt idx="13">
                  <c:v>38</c:v>
                </c:pt>
                <c:pt idx="14">
                  <c:v>37.9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A-43DA-B389-EA0072B7404B}"/>
            </c:ext>
          </c:extLst>
        </c:ser>
        <c:ser>
          <c:idx val="2"/>
          <c:order val="2"/>
          <c:tx>
            <c:v>Без диафрагм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Диафрагмирование!$E$3:$E$17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Диафрагмирование!$H$3:$H$17</c:f>
              <c:numCache>
                <c:formatCode>General</c:formatCode>
                <c:ptCount val="15"/>
                <c:pt idx="0">
                  <c:v>36.4</c:v>
                </c:pt>
                <c:pt idx="1">
                  <c:v>36.4</c:v>
                </c:pt>
                <c:pt idx="2">
                  <c:v>36.4</c:v>
                </c:pt>
                <c:pt idx="3">
                  <c:v>36.4</c:v>
                </c:pt>
                <c:pt idx="4">
                  <c:v>36.4</c:v>
                </c:pt>
                <c:pt idx="5">
                  <c:v>36.4</c:v>
                </c:pt>
                <c:pt idx="6">
                  <c:v>36.4</c:v>
                </c:pt>
                <c:pt idx="7">
                  <c:v>36.4</c:v>
                </c:pt>
                <c:pt idx="8">
                  <c:v>36.4</c:v>
                </c:pt>
                <c:pt idx="9">
                  <c:v>36.4</c:v>
                </c:pt>
                <c:pt idx="10">
                  <c:v>36.4</c:v>
                </c:pt>
                <c:pt idx="11">
                  <c:v>36.4</c:v>
                </c:pt>
                <c:pt idx="12">
                  <c:v>36.4</c:v>
                </c:pt>
                <c:pt idx="13">
                  <c:v>36.4</c:v>
                </c:pt>
                <c:pt idx="14">
                  <c:v>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A-43DA-B389-EA0072B7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69872"/>
        <c:axId val="409467352"/>
      </c:scatterChart>
      <c:valAx>
        <c:axId val="409469872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апертуры (мм)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67352"/>
        <c:crosses val="autoZero"/>
        <c:crossBetween val="midCat"/>
        <c:majorUnit val="1"/>
      </c:valAx>
      <c:valAx>
        <c:axId val="409467352"/>
        <c:scaling>
          <c:orientation val="minMax"/>
          <c:min val="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</a:t>
                </a:r>
                <a:r>
                  <a:rPr lang="ru-RU" baseline="0"/>
                  <a:t> прошедшего излучения (%)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лампа'!$C$2:$C$26</c:f>
              <c:numCache>
                <c:formatCode>General</c:formatCode>
                <c:ptCount val="25"/>
                <c:pt idx="0">
                  <c:v>0.7</c:v>
                </c:pt>
                <c:pt idx="1">
                  <c:v>0.7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1.1000000000000001</c:v>
                </c:pt>
                <c:pt idx="6">
                  <c:v>4.5999999999999996</c:v>
                </c:pt>
                <c:pt idx="7">
                  <c:v>14.8</c:v>
                </c:pt>
                <c:pt idx="8">
                  <c:v>19.600000000000001</c:v>
                </c:pt>
                <c:pt idx="9">
                  <c:v>22.2</c:v>
                </c:pt>
                <c:pt idx="10">
                  <c:v>23.3</c:v>
                </c:pt>
                <c:pt idx="11">
                  <c:v>24.7</c:v>
                </c:pt>
                <c:pt idx="12">
                  <c:v>24.2</c:v>
                </c:pt>
                <c:pt idx="13">
                  <c:v>24.2</c:v>
                </c:pt>
                <c:pt idx="14">
                  <c:v>22.8</c:v>
                </c:pt>
                <c:pt idx="15">
                  <c:v>20.100000000000001</c:v>
                </c:pt>
                <c:pt idx="16">
                  <c:v>15.3</c:v>
                </c:pt>
                <c:pt idx="17">
                  <c:v>5.4</c:v>
                </c:pt>
                <c:pt idx="18">
                  <c:v>1.2</c:v>
                </c:pt>
                <c:pt idx="19">
                  <c:v>0.4</c:v>
                </c:pt>
                <c:pt idx="20">
                  <c:v>0.4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24-4A80-A03F-ED48B61316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лампа'!$D$2:$D$26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5</c:v>
                </c:pt>
                <c:pt idx="7">
                  <c:v>16.3</c:v>
                </c:pt>
                <c:pt idx="8">
                  <c:v>22.3</c:v>
                </c:pt>
                <c:pt idx="9">
                  <c:v>26.7</c:v>
                </c:pt>
                <c:pt idx="10">
                  <c:v>29</c:v>
                </c:pt>
                <c:pt idx="11">
                  <c:v>30.7</c:v>
                </c:pt>
                <c:pt idx="12">
                  <c:v>30.8</c:v>
                </c:pt>
                <c:pt idx="13">
                  <c:v>29.7</c:v>
                </c:pt>
                <c:pt idx="14">
                  <c:v>27.3</c:v>
                </c:pt>
                <c:pt idx="15">
                  <c:v>22.9</c:v>
                </c:pt>
                <c:pt idx="16">
                  <c:v>17.2</c:v>
                </c:pt>
                <c:pt idx="17">
                  <c:v>7</c:v>
                </c:pt>
                <c:pt idx="18">
                  <c:v>1.9</c:v>
                </c:pt>
                <c:pt idx="19">
                  <c:v>0.5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9-469B-A29E-96C6EAB78F2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лампа'!$E$2:$E$26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4.8</c:v>
                </c:pt>
                <c:pt idx="7">
                  <c:v>16.2</c:v>
                </c:pt>
                <c:pt idx="8">
                  <c:v>22.3</c:v>
                </c:pt>
                <c:pt idx="9">
                  <c:v>26.8</c:v>
                </c:pt>
                <c:pt idx="10">
                  <c:v>29.1</c:v>
                </c:pt>
                <c:pt idx="11">
                  <c:v>30.8</c:v>
                </c:pt>
                <c:pt idx="12">
                  <c:v>30.9</c:v>
                </c:pt>
                <c:pt idx="13">
                  <c:v>29.6</c:v>
                </c:pt>
                <c:pt idx="14">
                  <c:v>27.3</c:v>
                </c:pt>
                <c:pt idx="15">
                  <c:v>22.8</c:v>
                </c:pt>
                <c:pt idx="16">
                  <c:v>17.5</c:v>
                </c:pt>
                <c:pt idx="17">
                  <c:v>7</c:v>
                </c:pt>
                <c:pt idx="18">
                  <c:v>2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B9-469B-A29E-96C6EAB78F2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лампа'!$F$2:$F$26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4.9000000000000004</c:v>
                </c:pt>
                <c:pt idx="7">
                  <c:v>16.3</c:v>
                </c:pt>
                <c:pt idx="8">
                  <c:v>22.4</c:v>
                </c:pt>
                <c:pt idx="9">
                  <c:v>26.8</c:v>
                </c:pt>
                <c:pt idx="10">
                  <c:v>29.2</c:v>
                </c:pt>
                <c:pt idx="11">
                  <c:v>30.9</c:v>
                </c:pt>
                <c:pt idx="12">
                  <c:v>30.9</c:v>
                </c:pt>
                <c:pt idx="13">
                  <c:v>29.7</c:v>
                </c:pt>
                <c:pt idx="14">
                  <c:v>27.2</c:v>
                </c:pt>
                <c:pt idx="15">
                  <c:v>22.8</c:v>
                </c:pt>
                <c:pt idx="16">
                  <c:v>17.3</c:v>
                </c:pt>
                <c:pt idx="17">
                  <c:v>7</c:v>
                </c:pt>
                <c:pt idx="18">
                  <c:v>2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B9-469B-A29E-96C6EAB78F2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'Малый стенд 1 лампа'!$B$2:$B$26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'Малый стенд 1 лампа'!$G$2:$G$26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5</c:v>
                </c:pt>
                <c:pt idx="7">
                  <c:v>16.3</c:v>
                </c:pt>
                <c:pt idx="8">
                  <c:v>22.5</c:v>
                </c:pt>
                <c:pt idx="9">
                  <c:v>26.9</c:v>
                </c:pt>
                <c:pt idx="10">
                  <c:v>29.3</c:v>
                </c:pt>
                <c:pt idx="11">
                  <c:v>30.9</c:v>
                </c:pt>
                <c:pt idx="12">
                  <c:v>31</c:v>
                </c:pt>
                <c:pt idx="13">
                  <c:v>29.8</c:v>
                </c:pt>
                <c:pt idx="14">
                  <c:v>27.4</c:v>
                </c:pt>
                <c:pt idx="15">
                  <c:v>22</c:v>
                </c:pt>
                <c:pt idx="16">
                  <c:v>17.5</c:v>
                </c:pt>
                <c:pt idx="17">
                  <c:v>6.9</c:v>
                </c:pt>
                <c:pt idx="18">
                  <c:v>1.9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3-49C3-A767-F986F60D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34760"/>
        <c:axId val="406197024"/>
      </c:scatterChart>
      <c:valAx>
        <c:axId val="39493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97024"/>
        <c:crosses val="autoZero"/>
        <c:crossBetween val="midCat"/>
        <c:majorUnit val="1"/>
      </c:valAx>
      <c:valAx>
        <c:axId val="4061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93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335280</xdr:colOff>
      <xdr:row>0</xdr:row>
      <xdr:rowOff>22860</xdr:rowOff>
    </xdr:from>
    <xdr:to>
      <xdr:col>25</xdr:col>
      <xdr:colOff>0</xdr:colOff>
      <xdr:row>27</xdr:row>
      <xdr:rowOff>53340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8CDB62-60DB-4080-51D9-E525BA8BA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0</xdr:row>
      <xdr:rowOff>38100</xdr:rowOff>
    </xdr:from>
    <xdr:to>
      <xdr:col>29</xdr:col>
      <xdr:colOff>533400</xdr:colOff>
      <xdr:row>26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1A56B1-4F11-39AA-EB1A-62C86256B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4.4" x14ac:dyDescent="0.3"/>
  <cols>
    <col min="1" max="1" width="11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70</v>
      </c>
      <c r="B2">
        <v>74</v>
      </c>
    </row>
    <row r="3" spans="1:2" x14ac:dyDescent="0.3">
      <c r="A3" t="s">
        <v>2</v>
      </c>
    </row>
    <row r="4" spans="1:2" x14ac:dyDescent="0.3">
      <c r="A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4E73-434F-44A5-B23B-2C57428BE0B9}">
  <dimension ref="A1:X26"/>
  <sheetViews>
    <sheetView tabSelected="1" topLeftCell="A2" zoomScaleNormal="100" workbookViewId="0">
      <selection activeCell="E15" sqref="E15"/>
    </sheetView>
  </sheetViews>
  <sheetFormatPr defaultRowHeight="14.4" x14ac:dyDescent="0.3"/>
  <cols>
    <col min="1" max="1" width="15.5546875" bestFit="1" customWidth="1"/>
    <col min="2" max="2" width="7.6640625" bestFit="1" customWidth="1"/>
    <col min="3" max="3" width="30.6640625" bestFit="1" customWidth="1"/>
    <col min="4" max="4" width="19.109375" customWidth="1"/>
    <col min="5" max="5" width="7.6640625" bestFit="1" customWidth="1"/>
    <col min="9" max="9" width="3" bestFit="1" customWidth="1"/>
    <col min="12" max="12" width="10.33203125" bestFit="1" customWidth="1"/>
    <col min="13" max="13" width="10.21875" bestFit="1" customWidth="1"/>
    <col min="14" max="14" width="21.77734375" bestFit="1" customWidth="1"/>
    <col min="15" max="15" width="20" bestFit="1" customWidth="1"/>
    <col min="17" max="17" width="3" bestFit="1" customWidth="1"/>
    <col min="18" max="19" width="7.88671875" bestFit="1" customWidth="1"/>
    <col min="20" max="20" width="10.33203125" bestFit="1" customWidth="1"/>
    <col min="21" max="21" width="10.21875" bestFit="1" customWidth="1"/>
    <col min="22" max="22" width="22.21875" bestFit="1" customWidth="1"/>
    <col min="23" max="23" width="20" bestFit="1" customWidth="1"/>
  </cols>
  <sheetData>
    <row r="1" spans="1:24" ht="15" thickBot="1" x14ac:dyDescent="0.35">
      <c r="A1" s="45" t="s">
        <v>34</v>
      </c>
      <c r="B1" s="45"/>
      <c r="C1" s="45"/>
      <c r="D1" s="45"/>
      <c r="E1" s="45"/>
    </row>
    <row r="2" spans="1:24" ht="15" thickBot="1" x14ac:dyDescent="0.35">
      <c r="A2" s="6" t="s">
        <v>4</v>
      </c>
      <c r="B2" s="7" t="s">
        <v>5</v>
      </c>
      <c r="C2" s="7"/>
      <c r="D2" s="7" t="s">
        <v>6</v>
      </c>
      <c r="E2" s="8" t="s">
        <v>5</v>
      </c>
      <c r="I2" s="40" t="s">
        <v>15</v>
      </c>
      <c r="J2" s="41"/>
      <c r="K2" s="41"/>
      <c r="L2" s="41"/>
      <c r="M2" s="42"/>
      <c r="Q2" s="40" t="s">
        <v>15</v>
      </c>
      <c r="R2" s="41"/>
      <c r="S2" s="41"/>
      <c r="T2" s="41"/>
      <c r="U2" s="42"/>
    </row>
    <row r="3" spans="1:24" ht="15" thickBot="1" x14ac:dyDescent="0.35">
      <c r="A3" s="2">
        <v>3</v>
      </c>
      <c r="B3" s="2">
        <v>-8</v>
      </c>
      <c r="C3" s="2" t="s">
        <v>7</v>
      </c>
      <c r="D3" s="2">
        <v>2.5</v>
      </c>
      <c r="E3" s="2">
        <v>-8</v>
      </c>
      <c r="I3" s="5" t="s">
        <v>16</v>
      </c>
      <c r="J3" s="5" t="s">
        <v>29</v>
      </c>
      <c r="K3" s="16" t="s">
        <v>28</v>
      </c>
      <c r="L3" s="5" t="s">
        <v>17</v>
      </c>
      <c r="M3" s="17" t="s">
        <v>18</v>
      </c>
      <c r="N3" s="18" t="s">
        <v>20</v>
      </c>
      <c r="O3" s="5" t="s">
        <v>19</v>
      </c>
      <c r="Q3" s="5" t="s">
        <v>16</v>
      </c>
      <c r="R3" s="5" t="s">
        <v>29</v>
      </c>
      <c r="S3" s="16" t="s">
        <v>28</v>
      </c>
      <c r="T3" s="5" t="s">
        <v>17</v>
      </c>
      <c r="U3" s="17" t="s">
        <v>18</v>
      </c>
      <c r="V3" s="18" t="s">
        <v>20</v>
      </c>
      <c r="W3" s="5" t="s">
        <v>19</v>
      </c>
    </row>
    <row r="4" spans="1:24" ht="15" thickBot="1" x14ac:dyDescent="0.35">
      <c r="A4" s="1"/>
      <c r="B4" s="1"/>
      <c r="C4" s="1" t="s">
        <v>8</v>
      </c>
      <c r="D4" s="1">
        <v>4.8</v>
      </c>
      <c r="E4" s="1">
        <v>-7</v>
      </c>
      <c r="I4" s="9">
        <v>1</v>
      </c>
      <c r="J4" s="12">
        <v>7.6</v>
      </c>
      <c r="K4" s="13">
        <v>6.8</v>
      </c>
      <c r="L4" s="13">
        <v>3.8</v>
      </c>
      <c r="M4" s="14">
        <v>8.1</v>
      </c>
      <c r="N4" s="12">
        <f>ROUND(L4/K4*100,1)</f>
        <v>55.9</v>
      </c>
      <c r="O4" s="14">
        <f>ROUND((M4-J4)/K4*100,1)</f>
        <v>7.4</v>
      </c>
      <c r="Q4" s="2">
        <v>1</v>
      </c>
      <c r="R4" s="1">
        <v>10.7</v>
      </c>
      <c r="S4" s="1">
        <v>10.9</v>
      </c>
      <c r="T4" s="1">
        <v>4.9000000000000004</v>
      </c>
      <c r="U4" s="1">
        <v>12.4</v>
      </c>
      <c r="V4" s="12">
        <f>ROUND(T4/S4*100,1)</f>
        <v>45</v>
      </c>
      <c r="W4" s="14">
        <f>ROUND((U4-R4)/S4*100,1)</f>
        <v>15.6</v>
      </c>
      <c r="X4" t="s">
        <v>50</v>
      </c>
    </row>
    <row r="5" spans="1:24" ht="15" thickBot="1" x14ac:dyDescent="0.35">
      <c r="A5" s="3"/>
      <c r="B5" s="3"/>
      <c r="C5" s="3" t="s">
        <v>9</v>
      </c>
      <c r="D5" s="3">
        <v>1.2</v>
      </c>
      <c r="E5" s="3">
        <v>-7</v>
      </c>
      <c r="I5" s="5">
        <v>2</v>
      </c>
      <c r="J5" s="15">
        <v>8</v>
      </c>
      <c r="K5" s="1">
        <v>7.7</v>
      </c>
      <c r="L5" s="1">
        <v>4</v>
      </c>
      <c r="M5" s="11">
        <v>9</v>
      </c>
      <c r="N5" s="15">
        <f t="shared" ref="N5:N10" si="0">ROUND(L5/K5*100,1)</f>
        <v>51.9</v>
      </c>
      <c r="O5" s="11">
        <f t="shared" ref="O5:O10" si="1">ROUND((M5-J5)/K5*100,1)</f>
        <v>13</v>
      </c>
      <c r="Q5" s="1">
        <v>2</v>
      </c>
      <c r="R5" s="1">
        <v>10.7</v>
      </c>
      <c r="S5" s="1">
        <v>10.9</v>
      </c>
      <c r="T5" s="1">
        <v>5</v>
      </c>
      <c r="U5" s="1">
        <v>12.2</v>
      </c>
      <c r="V5" s="12">
        <f t="shared" ref="V5:V18" si="2">ROUND(T5/S5*100,1)</f>
        <v>45.9</v>
      </c>
      <c r="W5" s="14">
        <f t="shared" ref="W5:W18" si="3">ROUND((U5-R5)/S5*100,1)</f>
        <v>13.8</v>
      </c>
      <c r="X5" t="s">
        <v>50</v>
      </c>
    </row>
    <row r="6" spans="1:24" ht="15" thickBot="1" x14ac:dyDescent="0.35">
      <c r="A6" s="4"/>
      <c r="B6" s="4"/>
      <c r="C6" s="10" t="s">
        <v>10</v>
      </c>
      <c r="D6" s="4"/>
      <c r="E6" s="4"/>
      <c r="I6" s="5">
        <v>3</v>
      </c>
      <c r="J6" s="15">
        <v>8.3000000000000007</v>
      </c>
      <c r="K6" s="1">
        <v>7.2</v>
      </c>
      <c r="L6" s="1">
        <v>3.7</v>
      </c>
      <c r="M6" s="11">
        <v>9.4</v>
      </c>
      <c r="N6" s="15">
        <f t="shared" si="0"/>
        <v>51.4</v>
      </c>
      <c r="O6" s="11">
        <f t="shared" si="1"/>
        <v>15.3</v>
      </c>
      <c r="Q6" s="1">
        <v>3</v>
      </c>
      <c r="R6" s="1">
        <v>39.799999999999997</v>
      </c>
      <c r="S6" s="1">
        <v>38.799999999999997</v>
      </c>
      <c r="T6" s="1">
        <v>18.2</v>
      </c>
      <c r="U6" s="1">
        <v>45.7</v>
      </c>
      <c r="V6" s="12">
        <f t="shared" si="2"/>
        <v>46.9</v>
      </c>
      <c r="W6" s="14">
        <f t="shared" si="3"/>
        <v>15.2</v>
      </c>
      <c r="X6" t="s">
        <v>51</v>
      </c>
    </row>
    <row r="7" spans="1:24" ht="15" thickBot="1" x14ac:dyDescent="0.35">
      <c r="A7" s="2"/>
      <c r="B7" s="2"/>
      <c r="C7" s="2" t="s">
        <v>11</v>
      </c>
      <c r="D7" s="2">
        <v>3.9</v>
      </c>
      <c r="E7" s="2">
        <v>-6</v>
      </c>
      <c r="I7" s="9">
        <v>4</v>
      </c>
      <c r="J7" s="15">
        <v>7.6</v>
      </c>
      <c r="K7" s="1">
        <v>6.8</v>
      </c>
      <c r="L7" s="1">
        <v>3.9</v>
      </c>
      <c r="M7" s="11">
        <v>8.6999999999999993</v>
      </c>
      <c r="N7" s="15">
        <f t="shared" si="0"/>
        <v>57.4</v>
      </c>
      <c r="O7" s="11">
        <f t="shared" si="1"/>
        <v>16.2</v>
      </c>
      <c r="Q7" s="1">
        <v>4</v>
      </c>
      <c r="R7" s="1">
        <v>39.4</v>
      </c>
      <c r="S7" s="1">
        <v>38.799999999999997</v>
      </c>
      <c r="T7" s="1">
        <v>17.899999999999999</v>
      </c>
      <c r="U7" s="1">
        <v>44.9</v>
      </c>
      <c r="V7" s="12">
        <f t="shared" si="2"/>
        <v>46.1</v>
      </c>
      <c r="W7" s="14">
        <f t="shared" si="3"/>
        <v>14.2</v>
      </c>
    </row>
    <row r="8" spans="1:24" ht="15" thickBot="1" x14ac:dyDescent="0.35">
      <c r="A8" s="1"/>
      <c r="B8" s="1"/>
      <c r="C8" s="1" t="s">
        <v>12</v>
      </c>
      <c r="D8" s="1">
        <v>6.9</v>
      </c>
      <c r="E8" s="1">
        <v>-6</v>
      </c>
      <c r="I8" s="5">
        <v>5</v>
      </c>
      <c r="J8" s="15">
        <v>8.4</v>
      </c>
      <c r="K8" s="1">
        <v>8</v>
      </c>
      <c r="L8" s="1">
        <v>3.8</v>
      </c>
      <c r="M8" s="11">
        <v>10.6</v>
      </c>
      <c r="N8" s="19"/>
      <c r="O8" s="20"/>
      <c r="Q8" s="1">
        <v>5</v>
      </c>
      <c r="R8" s="1">
        <v>39.6</v>
      </c>
      <c r="S8" s="1">
        <v>38.700000000000003</v>
      </c>
      <c r="T8" s="1">
        <v>18.2</v>
      </c>
      <c r="U8" s="1">
        <v>45.5</v>
      </c>
      <c r="V8" s="12">
        <f t="shared" si="2"/>
        <v>47</v>
      </c>
      <c r="W8" s="14">
        <f t="shared" si="3"/>
        <v>15.2</v>
      </c>
    </row>
    <row r="9" spans="1:24" ht="15" thickBot="1" x14ac:dyDescent="0.35">
      <c r="A9" s="1"/>
      <c r="B9" s="1"/>
      <c r="C9" s="1" t="s">
        <v>13</v>
      </c>
      <c r="D9" s="1">
        <v>7.7</v>
      </c>
      <c r="E9" s="1">
        <v>-6</v>
      </c>
      <c r="I9" s="9">
        <v>6</v>
      </c>
      <c r="J9" s="15">
        <v>8</v>
      </c>
      <c r="K9" s="1">
        <v>7.8</v>
      </c>
      <c r="L9" s="1">
        <v>3.4</v>
      </c>
      <c r="M9" s="11">
        <v>10</v>
      </c>
      <c r="N9" s="19"/>
      <c r="O9" s="20"/>
      <c r="Q9" s="1">
        <v>6</v>
      </c>
      <c r="R9" s="1">
        <v>38.5</v>
      </c>
      <c r="S9" s="1">
        <v>38.6</v>
      </c>
      <c r="T9" s="1">
        <v>18.2</v>
      </c>
      <c r="U9" s="1">
        <v>43.3</v>
      </c>
      <c r="V9" s="12">
        <f t="shared" si="2"/>
        <v>47.2</v>
      </c>
      <c r="W9" s="14">
        <f t="shared" si="3"/>
        <v>12.4</v>
      </c>
    </row>
    <row r="10" spans="1:24" ht="15" thickBot="1" x14ac:dyDescent="0.35">
      <c r="A10" s="1"/>
      <c r="B10" s="1"/>
      <c r="C10" s="1" t="s">
        <v>14</v>
      </c>
      <c r="D10" s="1">
        <v>8.6</v>
      </c>
      <c r="E10" s="1">
        <v>-6</v>
      </c>
      <c r="I10" s="5">
        <v>7</v>
      </c>
      <c r="J10" s="15">
        <v>8.6999999999999993</v>
      </c>
      <c r="K10" s="1">
        <v>8.3000000000000007</v>
      </c>
      <c r="L10" s="1">
        <v>4.4000000000000004</v>
      </c>
      <c r="M10" s="11">
        <v>10.199999999999999</v>
      </c>
      <c r="N10" s="15">
        <f t="shared" si="0"/>
        <v>53</v>
      </c>
      <c r="O10" s="11">
        <f t="shared" si="1"/>
        <v>18.100000000000001</v>
      </c>
      <c r="Q10" s="1">
        <v>7</v>
      </c>
      <c r="R10" s="1">
        <v>38.5</v>
      </c>
      <c r="S10" s="1">
        <v>38.6</v>
      </c>
      <c r="T10" s="1">
        <v>18.100000000000001</v>
      </c>
      <c r="U10" s="1">
        <v>44.6</v>
      </c>
      <c r="V10" s="12">
        <f t="shared" si="2"/>
        <v>46.9</v>
      </c>
      <c r="W10" s="14">
        <f t="shared" si="3"/>
        <v>15.8</v>
      </c>
    </row>
    <row r="11" spans="1:24" ht="15" thickBot="1" x14ac:dyDescent="0.35">
      <c r="I11" s="5">
        <v>8</v>
      </c>
      <c r="J11" s="23">
        <v>8</v>
      </c>
      <c r="K11" s="24">
        <v>7.9</v>
      </c>
      <c r="L11" s="24">
        <v>3.9</v>
      </c>
      <c r="M11" s="25">
        <v>9.5</v>
      </c>
      <c r="N11" s="21"/>
      <c r="O11" s="22"/>
      <c r="Q11" s="1">
        <v>8</v>
      </c>
      <c r="R11" s="1">
        <v>39.1</v>
      </c>
      <c r="S11" s="1">
        <v>37.700000000000003</v>
      </c>
      <c r="T11" s="1">
        <v>18</v>
      </c>
      <c r="U11" s="1">
        <v>44.6</v>
      </c>
      <c r="V11" s="12">
        <f>ROUND(T11/S11*100,1)</f>
        <v>47.7</v>
      </c>
      <c r="W11" s="14">
        <f>ROUND((U11-R11)/S11*100,1)</f>
        <v>14.6</v>
      </c>
    </row>
    <row r="12" spans="1:24" ht="15" thickBot="1" x14ac:dyDescent="0.35">
      <c r="G12" s="44" t="s">
        <v>21</v>
      </c>
      <c r="H12" s="44"/>
      <c r="I12" s="35">
        <v>9</v>
      </c>
      <c r="J12" s="26">
        <v>11</v>
      </c>
      <c r="K12" s="27">
        <v>10.8</v>
      </c>
      <c r="L12" s="27">
        <v>6</v>
      </c>
      <c r="M12" s="28">
        <v>12.4</v>
      </c>
      <c r="N12" s="26">
        <f>ROUND(L12/K12*100,1)</f>
        <v>55.6</v>
      </c>
      <c r="O12" s="28">
        <f>ROUND((M12-J12)/K12*100,1)</f>
        <v>13</v>
      </c>
      <c r="Q12" s="1">
        <v>9</v>
      </c>
      <c r="R12" s="1">
        <v>39.299999999999997</v>
      </c>
      <c r="S12" s="1">
        <v>37.9</v>
      </c>
      <c r="T12" s="1">
        <v>17.7</v>
      </c>
      <c r="U12" s="1">
        <v>45.5</v>
      </c>
      <c r="V12" s="12">
        <f t="shared" si="2"/>
        <v>46.7</v>
      </c>
      <c r="W12" s="14">
        <f t="shared" si="3"/>
        <v>16.399999999999999</v>
      </c>
    </row>
    <row r="13" spans="1:24" ht="15" thickBot="1" x14ac:dyDescent="0.35">
      <c r="G13" s="44"/>
      <c r="H13" s="44"/>
      <c r="I13" s="36">
        <v>10</v>
      </c>
      <c r="J13" s="30">
        <v>8.9</v>
      </c>
      <c r="K13" s="31">
        <v>11.6</v>
      </c>
      <c r="L13" s="31">
        <v>6.1</v>
      </c>
      <c r="M13" s="32">
        <v>11.3</v>
      </c>
      <c r="N13" s="30">
        <f>ROUND(L13/K13*100,1)</f>
        <v>52.6</v>
      </c>
      <c r="O13" s="32">
        <f>ROUND((M13-J13)/K13*100,1)</f>
        <v>20.7</v>
      </c>
      <c r="Q13" s="1">
        <v>10</v>
      </c>
      <c r="R13" s="1">
        <v>38.4</v>
      </c>
      <c r="S13" s="1">
        <v>38.6</v>
      </c>
      <c r="T13" s="1">
        <v>18.100000000000001</v>
      </c>
      <c r="U13" s="1">
        <v>44.2</v>
      </c>
      <c r="V13" s="12">
        <f t="shared" si="2"/>
        <v>46.9</v>
      </c>
      <c r="W13" s="14">
        <f t="shared" si="3"/>
        <v>15</v>
      </c>
    </row>
    <row r="14" spans="1:24" ht="15" thickBot="1" x14ac:dyDescent="0.35">
      <c r="G14" s="44" t="s">
        <v>30</v>
      </c>
      <c r="H14" s="44"/>
      <c r="I14" s="37">
        <v>11</v>
      </c>
      <c r="J14" s="33">
        <v>30.4</v>
      </c>
      <c r="K14" s="33">
        <v>30.6</v>
      </c>
      <c r="L14" s="33">
        <v>14.2</v>
      </c>
      <c r="M14" s="33">
        <v>35</v>
      </c>
      <c r="N14" s="33">
        <f t="shared" ref="N14:N16" si="4">ROUND(L14/K14*100,1)</f>
        <v>46.4</v>
      </c>
      <c r="O14" s="33">
        <f t="shared" ref="O14:O16" si="5">ROUND((M14-J14)/K14*100,1)</f>
        <v>15</v>
      </c>
      <c r="Q14" s="1">
        <v>11</v>
      </c>
      <c r="R14" s="1"/>
      <c r="S14" s="1"/>
      <c r="T14" s="1"/>
      <c r="U14" s="1"/>
      <c r="V14" s="12" t="e">
        <f t="shared" si="2"/>
        <v>#DIV/0!</v>
      </c>
      <c r="W14" s="14" t="e">
        <f t="shared" si="3"/>
        <v>#DIV/0!</v>
      </c>
    </row>
    <row r="15" spans="1:24" ht="15" thickBot="1" x14ac:dyDescent="0.35">
      <c r="G15" s="44"/>
      <c r="H15" s="44"/>
      <c r="I15" s="37">
        <v>12</v>
      </c>
      <c r="J15" s="33">
        <v>30.4</v>
      </c>
      <c r="K15" s="33">
        <v>31</v>
      </c>
      <c r="L15" s="33">
        <v>14.3</v>
      </c>
      <c r="M15" s="33">
        <v>35.200000000000003</v>
      </c>
      <c r="N15" s="33">
        <f t="shared" si="4"/>
        <v>46.1</v>
      </c>
      <c r="O15" s="33">
        <f t="shared" si="5"/>
        <v>15.5</v>
      </c>
      <c r="Q15" s="1">
        <v>12</v>
      </c>
      <c r="R15" s="1"/>
      <c r="S15" s="1"/>
      <c r="T15" s="1"/>
      <c r="U15" s="1"/>
      <c r="V15" s="12" t="e">
        <f t="shared" si="2"/>
        <v>#DIV/0!</v>
      </c>
      <c r="W15" s="14" t="e">
        <f t="shared" si="3"/>
        <v>#DIV/0!</v>
      </c>
    </row>
    <row r="16" spans="1:24" ht="15" thickBot="1" x14ac:dyDescent="0.35">
      <c r="G16" s="44"/>
      <c r="H16" s="44"/>
      <c r="I16" s="37">
        <v>13</v>
      </c>
      <c r="J16" s="33">
        <v>30.5</v>
      </c>
      <c r="K16" s="33">
        <v>30.2</v>
      </c>
      <c r="L16" s="33">
        <v>14</v>
      </c>
      <c r="M16" s="33">
        <v>34.1</v>
      </c>
      <c r="N16" s="33">
        <f t="shared" si="4"/>
        <v>46.4</v>
      </c>
      <c r="O16" s="33">
        <f t="shared" si="5"/>
        <v>11.9</v>
      </c>
      <c r="Q16" s="1">
        <v>13</v>
      </c>
      <c r="R16" s="1"/>
      <c r="S16" s="1"/>
      <c r="T16" s="1"/>
      <c r="U16" s="1"/>
      <c r="V16" s="12" t="e">
        <f t="shared" si="2"/>
        <v>#DIV/0!</v>
      </c>
      <c r="W16" s="14" t="e">
        <f t="shared" si="3"/>
        <v>#DIV/0!</v>
      </c>
    </row>
    <row r="17" spans="4:23" ht="15" thickBot="1" x14ac:dyDescent="0.35">
      <c r="D17" s="44" t="s">
        <v>25</v>
      </c>
      <c r="G17" s="46" t="s">
        <v>31</v>
      </c>
      <c r="H17" s="46"/>
      <c r="I17" s="38">
        <v>14</v>
      </c>
      <c r="J17" s="34">
        <v>10.7</v>
      </c>
      <c r="K17" s="34">
        <v>10.9</v>
      </c>
      <c r="L17" s="34">
        <v>4.9000000000000004</v>
      </c>
      <c r="M17" s="34">
        <v>12.4</v>
      </c>
      <c r="N17" s="34">
        <f>ROUND(L17/K17*100,1)</f>
        <v>45</v>
      </c>
      <c r="O17" s="34">
        <f>ROUND((M17-J17)/K17*100,1)</f>
        <v>15.6</v>
      </c>
      <c r="Q17" s="1">
        <v>14</v>
      </c>
      <c r="R17" s="1"/>
      <c r="S17" s="1"/>
      <c r="T17" s="1"/>
      <c r="U17" s="1"/>
      <c r="V17" s="12" t="e">
        <f t="shared" si="2"/>
        <v>#DIV/0!</v>
      </c>
      <c r="W17" s="14" t="e">
        <f t="shared" si="3"/>
        <v>#DIV/0!</v>
      </c>
    </row>
    <row r="18" spans="4:23" x14ac:dyDescent="0.3">
      <c r="D18" s="44"/>
      <c r="G18" s="46"/>
      <c r="H18" s="46"/>
      <c r="I18" s="38">
        <v>15</v>
      </c>
      <c r="J18" s="34">
        <v>10.7</v>
      </c>
      <c r="K18" s="34">
        <v>10.9</v>
      </c>
      <c r="L18" s="34">
        <v>5</v>
      </c>
      <c r="M18" s="34">
        <v>12.2</v>
      </c>
      <c r="N18" s="34">
        <f t="shared" ref="N18:N21" si="6">ROUND(L18/K18*100,1)</f>
        <v>45.9</v>
      </c>
      <c r="O18" s="34">
        <f t="shared" ref="O18:O21" si="7">ROUND((M18-J18)/K18*100,1)</f>
        <v>13.8</v>
      </c>
      <c r="Q18" s="1">
        <v>15</v>
      </c>
      <c r="R18" s="1"/>
      <c r="S18" s="1"/>
      <c r="T18" s="1"/>
      <c r="U18" s="1"/>
      <c r="V18" s="12" t="e">
        <f t="shared" si="2"/>
        <v>#DIV/0!</v>
      </c>
      <c r="W18" s="14" t="e">
        <f t="shared" si="3"/>
        <v>#DIV/0!</v>
      </c>
    </row>
    <row r="19" spans="4:23" x14ac:dyDescent="0.3">
      <c r="D19" s="44"/>
      <c r="G19" s="46"/>
      <c r="H19" s="46"/>
      <c r="I19" s="38">
        <v>16</v>
      </c>
      <c r="J19" s="47" t="s">
        <v>32</v>
      </c>
      <c r="K19" s="48"/>
      <c r="L19" s="48"/>
      <c r="M19" s="49"/>
      <c r="N19" s="34" t="e">
        <f t="shared" si="6"/>
        <v>#DIV/0!</v>
      </c>
      <c r="O19" s="34" t="e">
        <f t="shared" si="7"/>
        <v>#VALUE!</v>
      </c>
    </row>
    <row r="20" spans="4:23" x14ac:dyDescent="0.3">
      <c r="D20" s="39" t="s">
        <v>26</v>
      </c>
      <c r="G20" s="46"/>
      <c r="H20" s="46"/>
      <c r="I20" s="38">
        <v>17</v>
      </c>
      <c r="J20" s="50"/>
      <c r="K20" s="51"/>
      <c r="L20" s="51"/>
      <c r="M20" s="52"/>
      <c r="N20" s="34" t="e">
        <f t="shared" si="6"/>
        <v>#DIV/0!</v>
      </c>
      <c r="O20" s="34" t="e">
        <f t="shared" si="7"/>
        <v>#DIV/0!</v>
      </c>
    </row>
    <row r="21" spans="4:23" x14ac:dyDescent="0.3">
      <c r="G21" s="46"/>
      <c r="H21" s="46"/>
      <c r="I21" s="38">
        <v>18</v>
      </c>
      <c r="J21" s="53"/>
      <c r="K21" s="54"/>
      <c r="L21" s="54"/>
      <c r="M21" s="55"/>
      <c r="N21" s="34" t="e">
        <f t="shared" si="6"/>
        <v>#DIV/0!</v>
      </c>
      <c r="O21" s="34" t="e">
        <f t="shared" si="7"/>
        <v>#DIV/0!</v>
      </c>
    </row>
    <row r="23" spans="4:23" x14ac:dyDescent="0.3">
      <c r="I23" s="43" t="s">
        <v>33</v>
      </c>
      <c r="J23" s="43"/>
      <c r="K23" s="43"/>
      <c r="L23" s="43"/>
      <c r="M23" s="43"/>
    </row>
    <row r="24" spans="4:23" x14ac:dyDescent="0.3">
      <c r="I24" s="43"/>
      <c r="J24" s="43"/>
      <c r="K24" s="43"/>
      <c r="L24" s="43"/>
      <c r="M24" s="43"/>
    </row>
    <row r="25" spans="4:23" x14ac:dyDescent="0.3">
      <c r="I25" s="43"/>
      <c r="J25" s="43"/>
      <c r="K25" s="43"/>
      <c r="L25" s="43"/>
      <c r="M25" s="43"/>
    </row>
    <row r="26" spans="4:23" x14ac:dyDescent="0.3">
      <c r="I26" s="43"/>
      <c r="J26" s="43"/>
      <c r="K26" s="43"/>
      <c r="L26" s="43"/>
      <c r="M26" s="43"/>
    </row>
  </sheetData>
  <mergeCells count="9">
    <mergeCell ref="Q2:U2"/>
    <mergeCell ref="I23:M26"/>
    <mergeCell ref="D17:D19"/>
    <mergeCell ref="I2:M2"/>
    <mergeCell ref="A1:E1"/>
    <mergeCell ref="G12:H13"/>
    <mergeCell ref="G14:H16"/>
    <mergeCell ref="G17:H21"/>
    <mergeCell ref="J19:M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959F-FA65-4E91-A12C-8C09C9FBF109}">
  <dimension ref="A1:L17"/>
  <sheetViews>
    <sheetView topLeftCell="H1" workbookViewId="0">
      <selection activeCell="J28" sqref="J28"/>
    </sheetView>
  </sheetViews>
  <sheetFormatPr defaultRowHeight="14.4" x14ac:dyDescent="0.3"/>
  <cols>
    <col min="1" max="1" width="8.6640625" bestFit="1" customWidth="1"/>
    <col min="2" max="2" width="16.33203125" bestFit="1" customWidth="1"/>
    <col min="3" max="3" width="11.77734375" bestFit="1" customWidth="1"/>
    <col min="4" max="4" width="12" bestFit="1" customWidth="1"/>
    <col min="6" max="6" width="8.6640625" bestFit="1" customWidth="1"/>
    <col min="7" max="7" width="16.33203125" bestFit="1" customWidth="1"/>
    <col min="8" max="8" width="11.77734375" bestFit="1" customWidth="1"/>
    <col min="9" max="9" width="12" bestFit="1" customWidth="1"/>
    <col min="10" max="10" width="16.33203125" bestFit="1" customWidth="1"/>
    <col min="11" max="11" width="11.77734375" bestFit="1" customWidth="1"/>
    <col min="12" max="12" width="12" bestFit="1" customWidth="1"/>
  </cols>
  <sheetData>
    <row r="1" spans="1:12" x14ac:dyDescent="0.3">
      <c r="A1" s="56" t="s">
        <v>39</v>
      </c>
      <c r="B1" s="56"/>
      <c r="C1" s="56"/>
      <c r="D1" s="56"/>
      <c r="E1" s="56" t="s">
        <v>40</v>
      </c>
      <c r="F1" s="56"/>
      <c r="G1" s="56"/>
      <c r="H1" s="56"/>
      <c r="I1" s="56" t="s">
        <v>41</v>
      </c>
      <c r="J1" s="56"/>
      <c r="K1" s="56"/>
      <c r="L1" s="56"/>
    </row>
    <row r="2" spans="1:12" x14ac:dyDescent="0.3">
      <c r="A2" t="s">
        <v>35</v>
      </c>
      <c r="B2" t="s">
        <v>36</v>
      </c>
      <c r="C2" t="s">
        <v>37</v>
      </c>
      <c r="D2" t="s">
        <v>38</v>
      </c>
      <c r="E2" t="s">
        <v>35</v>
      </c>
      <c r="F2" t="s">
        <v>36</v>
      </c>
      <c r="G2" t="s">
        <v>37</v>
      </c>
      <c r="H2" t="s">
        <v>38</v>
      </c>
      <c r="I2" t="s">
        <v>35</v>
      </c>
      <c r="J2" t="s">
        <v>36</v>
      </c>
      <c r="K2" t="s">
        <v>37</v>
      </c>
      <c r="L2" t="s">
        <v>38</v>
      </c>
    </row>
    <row r="3" spans="1:12" x14ac:dyDescent="0.3">
      <c r="A3">
        <v>1</v>
      </c>
      <c r="B3">
        <v>3.3</v>
      </c>
      <c r="C3">
        <v>1.5</v>
      </c>
      <c r="D3">
        <f t="shared" ref="D3:D17" si="0">ROUND(C3/B3*100,1)</f>
        <v>45.5</v>
      </c>
      <c r="E3">
        <v>1</v>
      </c>
      <c r="F3">
        <v>298.2</v>
      </c>
      <c r="G3">
        <v>108.5</v>
      </c>
      <c r="H3">
        <f>ROUND(G3/F3*100,1)</f>
        <v>36.4</v>
      </c>
      <c r="I3">
        <v>1</v>
      </c>
      <c r="J3">
        <v>16.100000000000001</v>
      </c>
      <c r="K3">
        <v>7.1</v>
      </c>
      <c r="L3">
        <f t="shared" ref="L3:L17" si="1">ROUND(K3/J3*100,1)</f>
        <v>44.1</v>
      </c>
    </row>
    <row r="4" spans="1:12" x14ac:dyDescent="0.3">
      <c r="A4">
        <v>2</v>
      </c>
      <c r="B4">
        <v>11.5</v>
      </c>
      <c r="C4">
        <v>5.2</v>
      </c>
      <c r="D4">
        <f t="shared" si="0"/>
        <v>45.2</v>
      </c>
      <c r="E4">
        <v>2</v>
      </c>
      <c r="F4">
        <v>298.2</v>
      </c>
      <c r="G4">
        <v>108.5</v>
      </c>
      <c r="H4">
        <f t="shared" ref="H4:H17" si="2">ROUND(G4/F4*100,1)</f>
        <v>36.4</v>
      </c>
      <c r="I4">
        <v>2</v>
      </c>
      <c r="J4">
        <v>30.7</v>
      </c>
      <c r="K4">
        <v>13.8</v>
      </c>
      <c r="L4">
        <f t="shared" si="1"/>
        <v>45</v>
      </c>
    </row>
    <row r="5" spans="1:12" x14ac:dyDescent="0.3">
      <c r="A5">
        <v>3</v>
      </c>
      <c r="B5">
        <v>24.3</v>
      </c>
      <c r="C5">
        <v>11.1</v>
      </c>
      <c r="D5">
        <f t="shared" si="0"/>
        <v>45.7</v>
      </c>
      <c r="E5">
        <v>3</v>
      </c>
      <c r="F5">
        <v>298.2</v>
      </c>
      <c r="G5">
        <v>108.5</v>
      </c>
      <c r="H5">
        <f t="shared" si="2"/>
        <v>36.4</v>
      </c>
      <c r="I5">
        <v>3</v>
      </c>
      <c r="J5">
        <v>45.6</v>
      </c>
      <c r="K5">
        <v>20.7</v>
      </c>
      <c r="L5">
        <f t="shared" si="1"/>
        <v>45.4</v>
      </c>
    </row>
    <row r="6" spans="1:12" x14ac:dyDescent="0.3">
      <c r="A6">
        <v>4</v>
      </c>
      <c r="B6">
        <v>40</v>
      </c>
      <c r="C6">
        <v>18.399999999999999</v>
      </c>
      <c r="D6">
        <f t="shared" si="0"/>
        <v>46</v>
      </c>
      <c r="E6">
        <v>4</v>
      </c>
      <c r="F6">
        <v>298.2</v>
      </c>
      <c r="G6">
        <v>108.5</v>
      </c>
      <c r="H6">
        <f t="shared" si="2"/>
        <v>36.4</v>
      </c>
      <c r="I6">
        <v>4</v>
      </c>
      <c r="J6">
        <v>60.1</v>
      </c>
      <c r="K6">
        <v>27</v>
      </c>
      <c r="L6">
        <f t="shared" si="1"/>
        <v>44.9</v>
      </c>
    </row>
    <row r="7" spans="1:12" x14ac:dyDescent="0.3">
      <c r="A7">
        <v>5</v>
      </c>
      <c r="B7">
        <v>57.9</v>
      </c>
      <c r="C7">
        <v>26.2</v>
      </c>
      <c r="D7">
        <f t="shared" si="0"/>
        <v>45.3</v>
      </c>
      <c r="E7">
        <v>5</v>
      </c>
      <c r="F7">
        <v>298.2</v>
      </c>
      <c r="G7">
        <v>108.5</v>
      </c>
      <c r="H7">
        <f t="shared" si="2"/>
        <v>36.4</v>
      </c>
      <c r="I7">
        <v>5</v>
      </c>
      <c r="J7">
        <v>75.2</v>
      </c>
      <c r="K7">
        <v>33.299999999999997</v>
      </c>
      <c r="L7">
        <f t="shared" si="1"/>
        <v>44.3</v>
      </c>
    </row>
    <row r="8" spans="1:12" x14ac:dyDescent="0.3">
      <c r="A8">
        <v>6</v>
      </c>
      <c r="B8">
        <v>75.8</v>
      </c>
      <c r="C8">
        <v>33.9</v>
      </c>
      <c r="D8">
        <f t="shared" si="0"/>
        <v>44.7</v>
      </c>
      <c r="E8">
        <v>6</v>
      </c>
      <c r="F8">
        <v>298.2</v>
      </c>
      <c r="G8">
        <v>108.5</v>
      </c>
      <c r="H8">
        <f t="shared" si="2"/>
        <v>36.4</v>
      </c>
      <c r="I8">
        <v>6</v>
      </c>
      <c r="J8">
        <v>88.9</v>
      </c>
      <c r="K8">
        <v>39.700000000000003</v>
      </c>
      <c r="L8">
        <f t="shared" si="1"/>
        <v>44.7</v>
      </c>
    </row>
    <row r="9" spans="1:12" x14ac:dyDescent="0.3">
      <c r="A9">
        <v>7</v>
      </c>
      <c r="B9">
        <v>92.8</v>
      </c>
      <c r="C9">
        <v>41.5</v>
      </c>
      <c r="D9">
        <f t="shared" si="0"/>
        <v>44.7</v>
      </c>
      <c r="E9">
        <v>7</v>
      </c>
      <c r="F9">
        <v>298.2</v>
      </c>
      <c r="G9">
        <v>108.5</v>
      </c>
      <c r="H9">
        <f t="shared" si="2"/>
        <v>36.4</v>
      </c>
      <c r="I9">
        <v>7</v>
      </c>
      <c r="J9">
        <v>102.8</v>
      </c>
      <c r="K9">
        <v>45.9</v>
      </c>
      <c r="L9">
        <f t="shared" si="1"/>
        <v>44.6</v>
      </c>
    </row>
    <row r="10" spans="1:12" x14ac:dyDescent="0.3">
      <c r="A10">
        <v>8</v>
      </c>
      <c r="B10">
        <v>108.1</v>
      </c>
      <c r="C10">
        <v>48.9</v>
      </c>
      <c r="D10">
        <f t="shared" si="0"/>
        <v>45.2</v>
      </c>
      <c r="E10">
        <v>8</v>
      </c>
      <c r="F10">
        <v>298.2</v>
      </c>
      <c r="G10">
        <v>108.5</v>
      </c>
      <c r="H10">
        <f t="shared" si="2"/>
        <v>36.4</v>
      </c>
      <c r="I10">
        <v>8</v>
      </c>
      <c r="J10">
        <v>115</v>
      </c>
      <c r="K10">
        <v>51.3</v>
      </c>
      <c r="L10">
        <f t="shared" si="1"/>
        <v>44.6</v>
      </c>
    </row>
    <row r="11" spans="1:12" x14ac:dyDescent="0.3">
      <c r="A11">
        <v>9</v>
      </c>
      <c r="B11">
        <v>123.9</v>
      </c>
      <c r="C11">
        <v>55.4</v>
      </c>
      <c r="D11">
        <f t="shared" si="0"/>
        <v>44.7</v>
      </c>
      <c r="E11">
        <v>9</v>
      </c>
      <c r="F11">
        <v>298.2</v>
      </c>
      <c r="G11">
        <v>108.5</v>
      </c>
      <c r="H11">
        <f t="shared" si="2"/>
        <v>36.4</v>
      </c>
      <c r="I11">
        <v>9</v>
      </c>
      <c r="J11">
        <v>129.30000000000001</v>
      </c>
      <c r="K11">
        <v>57</v>
      </c>
      <c r="L11">
        <f t="shared" si="1"/>
        <v>44.1</v>
      </c>
    </row>
    <row r="12" spans="1:12" x14ac:dyDescent="0.3">
      <c r="A12">
        <v>10</v>
      </c>
      <c r="B12">
        <v>137.5</v>
      </c>
      <c r="C12">
        <v>60.4</v>
      </c>
      <c r="D12">
        <f t="shared" si="0"/>
        <v>43.9</v>
      </c>
      <c r="E12">
        <v>10</v>
      </c>
      <c r="F12">
        <v>298.2</v>
      </c>
      <c r="G12">
        <v>108.5</v>
      </c>
      <c r="H12">
        <f t="shared" si="2"/>
        <v>36.4</v>
      </c>
      <c r="I12">
        <v>10</v>
      </c>
      <c r="J12">
        <v>142</v>
      </c>
      <c r="K12">
        <v>60.4</v>
      </c>
      <c r="L12">
        <f t="shared" si="1"/>
        <v>42.5</v>
      </c>
    </row>
    <row r="13" spans="1:12" x14ac:dyDescent="0.3">
      <c r="A13">
        <v>11</v>
      </c>
      <c r="B13">
        <v>150.4</v>
      </c>
      <c r="C13">
        <v>64.2</v>
      </c>
      <c r="D13">
        <f t="shared" si="0"/>
        <v>42.7</v>
      </c>
      <c r="E13">
        <v>11</v>
      </c>
      <c r="F13">
        <v>298.2</v>
      </c>
      <c r="G13">
        <v>108.5</v>
      </c>
      <c r="H13">
        <f t="shared" si="2"/>
        <v>36.4</v>
      </c>
      <c r="I13">
        <v>11</v>
      </c>
      <c r="J13">
        <v>154.30000000000001</v>
      </c>
      <c r="K13">
        <v>65.2</v>
      </c>
      <c r="L13">
        <f t="shared" si="1"/>
        <v>42.3</v>
      </c>
    </row>
    <row r="14" spans="1:12" x14ac:dyDescent="0.3">
      <c r="A14">
        <v>12</v>
      </c>
      <c r="B14">
        <v>162.4</v>
      </c>
      <c r="C14">
        <v>67.900000000000006</v>
      </c>
      <c r="D14">
        <f t="shared" si="0"/>
        <v>41.8</v>
      </c>
      <c r="E14">
        <v>12</v>
      </c>
      <c r="F14">
        <v>298.2</v>
      </c>
      <c r="G14">
        <v>108.5</v>
      </c>
      <c r="H14">
        <f t="shared" si="2"/>
        <v>36.4</v>
      </c>
      <c r="I14">
        <v>12</v>
      </c>
      <c r="J14">
        <v>165.8</v>
      </c>
      <c r="K14">
        <v>67.7</v>
      </c>
      <c r="L14">
        <f t="shared" si="1"/>
        <v>40.799999999999997</v>
      </c>
    </row>
    <row r="15" spans="1:12" x14ac:dyDescent="0.3">
      <c r="A15">
        <v>13</v>
      </c>
      <c r="B15">
        <v>172.5</v>
      </c>
      <c r="C15">
        <v>71.2</v>
      </c>
      <c r="D15">
        <f t="shared" si="0"/>
        <v>41.3</v>
      </c>
      <c r="E15">
        <v>13</v>
      </c>
      <c r="F15">
        <v>298.2</v>
      </c>
      <c r="G15">
        <v>108.5</v>
      </c>
      <c r="H15">
        <f t="shared" si="2"/>
        <v>36.4</v>
      </c>
      <c r="I15">
        <v>13</v>
      </c>
      <c r="J15">
        <v>176.2</v>
      </c>
      <c r="K15">
        <v>68.400000000000006</v>
      </c>
      <c r="L15">
        <f t="shared" si="1"/>
        <v>38.799999999999997</v>
      </c>
    </row>
    <row r="16" spans="1:12" x14ac:dyDescent="0.3">
      <c r="A16">
        <v>14</v>
      </c>
      <c r="B16">
        <v>183.2</v>
      </c>
      <c r="C16">
        <v>73.400000000000006</v>
      </c>
      <c r="D16">
        <f t="shared" si="0"/>
        <v>40.1</v>
      </c>
      <c r="E16">
        <v>14</v>
      </c>
      <c r="F16">
        <v>298.2</v>
      </c>
      <c r="G16">
        <v>108.5</v>
      </c>
      <c r="H16">
        <f t="shared" si="2"/>
        <v>36.4</v>
      </c>
      <c r="I16">
        <v>14</v>
      </c>
      <c r="J16">
        <v>186</v>
      </c>
      <c r="K16">
        <v>70.599999999999994</v>
      </c>
      <c r="L16">
        <f t="shared" si="1"/>
        <v>38</v>
      </c>
    </row>
    <row r="17" spans="1:12" x14ac:dyDescent="0.3">
      <c r="A17">
        <v>15</v>
      </c>
      <c r="B17">
        <v>191.4</v>
      </c>
      <c r="C17">
        <v>75.2</v>
      </c>
      <c r="D17">
        <f t="shared" si="0"/>
        <v>39.299999999999997</v>
      </c>
      <c r="E17">
        <v>15</v>
      </c>
      <c r="F17">
        <v>298.2</v>
      </c>
      <c r="G17">
        <v>108.5</v>
      </c>
      <c r="H17">
        <f t="shared" si="2"/>
        <v>36.4</v>
      </c>
      <c r="I17">
        <v>15</v>
      </c>
      <c r="J17">
        <v>195.3</v>
      </c>
      <c r="K17">
        <v>74.099999999999994</v>
      </c>
      <c r="L17">
        <f t="shared" si="1"/>
        <v>37.9</v>
      </c>
    </row>
  </sheetData>
  <sortState xmlns:xlrd2="http://schemas.microsoft.com/office/spreadsheetml/2017/richdata2" ref="A3:D17">
    <sortCondition ref="A3:A17"/>
  </sortState>
  <mergeCells count="3">
    <mergeCell ref="A1:D1"/>
    <mergeCell ref="E1:H1"/>
    <mergeCell ref="I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F2E3-881E-4E20-9144-59BCEAF01975}">
  <dimension ref="A1:G26"/>
  <sheetViews>
    <sheetView workbookViewId="0">
      <selection activeCell="H15" sqref="H15"/>
    </sheetView>
  </sheetViews>
  <sheetFormatPr defaultRowHeight="14.4" x14ac:dyDescent="0.3"/>
  <cols>
    <col min="1" max="2" width="3" bestFit="1" customWidth="1"/>
    <col min="3" max="6" width="9.5546875" bestFit="1" customWidth="1"/>
  </cols>
  <sheetData>
    <row r="1" spans="1:7" x14ac:dyDescent="0.3">
      <c r="C1" t="s">
        <v>22</v>
      </c>
      <c r="D1" t="s">
        <v>23</v>
      </c>
      <c r="E1" t="s">
        <v>24</v>
      </c>
      <c r="F1" t="s">
        <v>27</v>
      </c>
    </row>
    <row r="2" spans="1:7" x14ac:dyDescent="0.3">
      <c r="A2">
        <v>1</v>
      </c>
      <c r="B2">
        <f>2*(A2-1)</f>
        <v>0</v>
      </c>
      <c r="C2">
        <v>0.7</v>
      </c>
      <c r="D2">
        <v>0.8</v>
      </c>
      <c r="E2">
        <v>0.8</v>
      </c>
      <c r="F2">
        <v>0.8</v>
      </c>
      <c r="G2">
        <v>0.8</v>
      </c>
    </row>
    <row r="3" spans="1:7" x14ac:dyDescent="0.3">
      <c r="A3">
        <v>2</v>
      </c>
      <c r="B3">
        <f t="shared" ref="B3:B26" si="0">2*(A3-1)</f>
        <v>2</v>
      </c>
      <c r="C3">
        <v>0.7</v>
      </c>
      <c r="D3">
        <v>0.8</v>
      </c>
      <c r="E3">
        <v>0.8</v>
      </c>
      <c r="F3">
        <v>0.8</v>
      </c>
      <c r="G3">
        <v>0.8</v>
      </c>
    </row>
    <row r="4" spans="1:7" x14ac:dyDescent="0.3">
      <c r="A4">
        <v>3</v>
      </c>
      <c r="B4">
        <f t="shared" si="0"/>
        <v>4</v>
      </c>
      <c r="C4">
        <v>0.6</v>
      </c>
      <c r="D4">
        <v>0.7</v>
      </c>
      <c r="E4">
        <v>0.7</v>
      </c>
      <c r="F4">
        <v>0.7</v>
      </c>
      <c r="G4">
        <v>0.7</v>
      </c>
    </row>
    <row r="5" spans="1:7" x14ac:dyDescent="0.3">
      <c r="A5">
        <v>4</v>
      </c>
      <c r="B5">
        <f t="shared" si="0"/>
        <v>6</v>
      </c>
      <c r="C5">
        <v>0.6</v>
      </c>
      <c r="D5">
        <v>0.7</v>
      </c>
      <c r="E5">
        <v>0.7</v>
      </c>
      <c r="F5">
        <v>0.7</v>
      </c>
      <c r="G5">
        <v>0.7</v>
      </c>
    </row>
    <row r="6" spans="1:7" x14ac:dyDescent="0.3">
      <c r="A6">
        <v>5</v>
      </c>
      <c r="B6">
        <f t="shared" si="0"/>
        <v>8</v>
      </c>
      <c r="C6" s="29">
        <v>0.6</v>
      </c>
      <c r="D6" s="29">
        <v>0.7</v>
      </c>
      <c r="E6" s="29">
        <v>0.7</v>
      </c>
      <c r="F6" s="29">
        <v>0.7</v>
      </c>
      <c r="G6" s="29">
        <v>0.7</v>
      </c>
    </row>
    <row r="7" spans="1:7" x14ac:dyDescent="0.3">
      <c r="A7">
        <v>6</v>
      </c>
      <c r="B7">
        <f t="shared" si="0"/>
        <v>10</v>
      </c>
      <c r="C7">
        <v>1.1000000000000001</v>
      </c>
      <c r="D7">
        <v>1.3</v>
      </c>
      <c r="E7">
        <v>1.3</v>
      </c>
      <c r="F7">
        <v>1.3</v>
      </c>
      <c r="G7">
        <v>1.3</v>
      </c>
    </row>
    <row r="8" spans="1:7" x14ac:dyDescent="0.3">
      <c r="A8">
        <v>7</v>
      </c>
      <c r="B8">
        <f t="shared" si="0"/>
        <v>12</v>
      </c>
      <c r="C8">
        <v>4.5999999999999996</v>
      </c>
      <c r="D8">
        <v>5</v>
      </c>
      <c r="E8">
        <v>4.8</v>
      </c>
      <c r="F8">
        <v>4.9000000000000004</v>
      </c>
      <c r="G8">
        <v>5</v>
      </c>
    </row>
    <row r="9" spans="1:7" x14ac:dyDescent="0.3">
      <c r="A9">
        <v>8</v>
      </c>
      <c r="B9">
        <f t="shared" si="0"/>
        <v>14</v>
      </c>
      <c r="C9">
        <v>14.8</v>
      </c>
      <c r="D9">
        <v>16.3</v>
      </c>
      <c r="E9">
        <v>16.2</v>
      </c>
      <c r="F9">
        <v>16.3</v>
      </c>
      <c r="G9">
        <v>16.3</v>
      </c>
    </row>
    <row r="10" spans="1:7" x14ac:dyDescent="0.3">
      <c r="A10">
        <v>9</v>
      </c>
      <c r="B10">
        <f t="shared" si="0"/>
        <v>16</v>
      </c>
      <c r="C10">
        <v>19.600000000000001</v>
      </c>
      <c r="D10">
        <v>22.3</v>
      </c>
      <c r="E10">
        <v>22.3</v>
      </c>
      <c r="F10">
        <v>22.4</v>
      </c>
      <c r="G10">
        <v>22.5</v>
      </c>
    </row>
    <row r="11" spans="1:7" x14ac:dyDescent="0.3">
      <c r="A11">
        <v>10</v>
      </c>
      <c r="B11">
        <f t="shared" si="0"/>
        <v>18</v>
      </c>
      <c r="C11">
        <v>22.2</v>
      </c>
      <c r="D11">
        <v>26.7</v>
      </c>
      <c r="E11">
        <v>26.8</v>
      </c>
      <c r="F11">
        <v>26.8</v>
      </c>
      <c r="G11">
        <v>26.9</v>
      </c>
    </row>
    <row r="12" spans="1:7" x14ac:dyDescent="0.3">
      <c r="A12">
        <v>11</v>
      </c>
      <c r="B12">
        <f t="shared" si="0"/>
        <v>20</v>
      </c>
      <c r="C12">
        <v>23.3</v>
      </c>
      <c r="D12">
        <v>29</v>
      </c>
      <c r="E12">
        <v>29.1</v>
      </c>
      <c r="F12">
        <v>29.2</v>
      </c>
      <c r="G12">
        <v>29.3</v>
      </c>
    </row>
    <row r="13" spans="1:7" x14ac:dyDescent="0.3">
      <c r="A13">
        <v>12</v>
      </c>
      <c r="B13">
        <f t="shared" si="0"/>
        <v>22</v>
      </c>
      <c r="C13">
        <v>24.7</v>
      </c>
      <c r="D13">
        <v>30.7</v>
      </c>
      <c r="E13">
        <v>30.8</v>
      </c>
      <c r="F13">
        <v>30.9</v>
      </c>
      <c r="G13">
        <v>30.9</v>
      </c>
    </row>
    <row r="14" spans="1:7" x14ac:dyDescent="0.3">
      <c r="A14">
        <v>13</v>
      </c>
      <c r="B14">
        <f t="shared" si="0"/>
        <v>24</v>
      </c>
      <c r="C14">
        <v>24.2</v>
      </c>
      <c r="D14">
        <v>30.8</v>
      </c>
      <c r="E14">
        <v>30.9</v>
      </c>
      <c r="F14">
        <v>30.9</v>
      </c>
      <c r="G14">
        <v>31</v>
      </c>
    </row>
    <row r="15" spans="1:7" x14ac:dyDescent="0.3">
      <c r="A15">
        <v>14</v>
      </c>
      <c r="B15">
        <f t="shared" si="0"/>
        <v>26</v>
      </c>
      <c r="C15">
        <v>24.2</v>
      </c>
      <c r="D15">
        <v>29.7</v>
      </c>
      <c r="E15">
        <v>29.6</v>
      </c>
      <c r="F15">
        <v>29.7</v>
      </c>
      <c r="G15">
        <v>29.8</v>
      </c>
    </row>
    <row r="16" spans="1:7" x14ac:dyDescent="0.3">
      <c r="A16">
        <v>15</v>
      </c>
      <c r="B16">
        <f t="shared" si="0"/>
        <v>28</v>
      </c>
      <c r="C16">
        <v>22.8</v>
      </c>
      <c r="D16">
        <v>27.3</v>
      </c>
      <c r="E16">
        <v>27.3</v>
      </c>
      <c r="F16">
        <v>27.2</v>
      </c>
      <c r="G16">
        <v>27.4</v>
      </c>
    </row>
    <row r="17" spans="1:7" x14ac:dyDescent="0.3">
      <c r="A17">
        <v>16</v>
      </c>
      <c r="B17">
        <f t="shared" si="0"/>
        <v>30</v>
      </c>
      <c r="C17">
        <v>20.100000000000001</v>
      </c>
      <c r="D17">
        <v>22.9</v>
      </c>
      <c r="E17">
        <v>22.8</v>
      </c>
      <c r="F17">
        <v>22.8</v>
      </c>
      <c r="G17">
        <v>22</v>
      </c>
    </row>
    <row r="18" spans="1:7" x14ac:dyDescent="0.3">
      <c r="A18">
        <v>17</v>
      </c>
      <c r="B18">
        <f t="shared" si="0"/>
        <v>32</v>
      </c>
      <c r="C18">
        <v>15.3</v>
      </c>
      <c r="D18">
        <v>17.2</v>
      </c>
      <c r="E18">
        <v>17.5</v>
      </c>
      <c r="F18">
        <v>17.3</v>
      </c>
      <c r="G18">
        <v>17.5</v>
      </c>
    </row>
    <row r="19" spans="1:7" x14ac:dyDescent="0.3">
      <c r="A19">
        <v>18</v>
      </c>
      <c r="B19">
        <f t="shared" si="0"/>
        <v>34</v>
      </c>
      <c r="C19">
        <v>5.4</v>
      </c>
      <c r="D19">
        <v>7</v>
      </c>
      <c r="E19">
        <v>7</v>
      </c>
      <c r="F19">
        <v>7</v>
      </c>
      <c r="G19">
        <v>6.9</v>
      </c>
    </row>
    <row r="20" spans="1:7" x14ac:dyDescent="0.3">
      <c r="A20">
        <v>19</v>
      </c>
      <c r="B20">
        <f t="shared" si="0"/>
        <v>36</v>
      </c>
      <c r="C20">
        <v>1.2</v>
      </c>
      <c r="D20">
        <v>1.9</v>
      </c>
      <c r="E20">
        <v>2</v>
      </c>
      <c r="F20">
        <v>2</v>
      </c>
      <c r="G20">
        <v>1.9</v>
      </c>
    </row>
    <row r="21" spans="1:7" x14ac:dyDescent="0.3">
      <c r="A21">
        <v>20</v>
      </c>
      <c r="B21">
        <f t="shared" si="0"/>
        <v>38</v>
      </c>
      <c r="C21" s="29">
        <v>0.4</v>
      </c>
      <c r="D21" s="29">
        <v>0.5</v>
      </c>
      <c r="E21" s="29">
        <v>0.7</v>
      </c>
      <c r="F21" s="29">
        <v>0.7</v>
      </c>
      <c r="G21" s="29">
        <v>0.7</v>
      </c>
    </row>
    <row r="22" spans="1:7" x14ac:dyDescent="0.3">
      <c r="A22">
        <v>21</v>
      </c>
      <c r="B22">
        <f t="shared" si="0"/>
        <v>40</v>
      </c>
      <c r="C22">
        <v>0.4</v>
      </c>
      <c r="D22">
        <v>0.5</v>
      </c>
      <c r="E22">
        <v>0.5</v>
      </c>
      <c r="F22">
        <v>0.5</v>
      </c>
      <c r="G22">
        <v>0.5</v>
      </c>
    </row>
    <row r="23" spans="1:7" x14ac:dyDescent="0.3">
      <c r="A23">
        <v>22</v>
      </c>
      <c r="B23">
        <f t="shared" si="0"/>
        <v>42</v>
      </c>
      <c r="C23">
        <v>0.3</v>
      </c>
      <c r="D23">
        <v>0.4</v>
      </c>
      <c r="E23">
        <v>0.4</v>
      </c>
      <c r="F23">
        <v>0.4</v>
      </c>
      <c r="G23">
        <v>0.4</v>
      </c>
    </row>
    <row r="24" spans="1:7" x14ac:dyDescent="0.3">
      <c r="A24">
        <v>23</v>
      </c>
      <c r="B24">
        <f t="shared" si="0"/>
        <v>44</v>
      </c>
      <c r="C24">
        <v>0.3</v>
      </c>
      <c r="D24">
        <v>0.4</v>
      </c>
      <c r="E24">
        <v>0.4</v>
      </c>
      <c r="F24">
        <v>0.4</v>
      </c>
      <c r="G24">
        <v>0.4</v>
      </c>
    </row>
    <row r="25" spans="1:7" x14ac:dyDescent="0.3">
      <c r="A25">
        <v>24</v>
      </c>
      <c r="B25">
        <f t="shared" si="0"/>
        <v>46</v>
      </c>
      <c r="C25">
        <v>0.3</v>
      </c>
      <c r="D25">
        <v>0.4</v>
      </c>
      <c r="E25">
        <v>0.4</v>
      </c>
      <c r="F25">
        <v>0.4</v>
      </c>
      <c r="G25">
        <v>0.4</v>
      </c>
    </row>
    <row r="26" spans="1:7" x14ac:dyDescent="0.3">
      <c r="A26">
        <v>25</v>
      </c>
      <c r="B26">
        <f t="shared" si="0"/>
        <v>48</v>
      </c>
      <c r="C26">
        <v>0.3</v>
      </c>
      <c r="D26">
        <v>0.4</v>
      </c>
      <c r="E26">
        <v>0.4</v>
      </c>
      <c r="F26">
        <v>0.4</v>
      </c>
      <c r="G26">
        <v>0.4</v>
      </c>
    </row>
  </sheetData>
  <sortState xmlns:xlrd2="http://schemas.microsoft.com/office/spreadsheetml/2017/richdata2" ref="D2:E26">
    <sortCondition descending="1" ref="E2:E26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DAD8-2C14-457C-8B41-39C5ED03D4D8}">
  <dimension ref="A1:I8"/>
  <sheetViews>
    <sheetView workbookViewId="0">
      <selection activeCell="I10" sqref="I10"/>
    </sheetView>
  </sheetViews>
  <sheetFormatPr defaultRowHeight="14.4" x14ac:dyDescent="0.3"/>
  <cols>
    <col min="1" max="1" width="3" bestFit="1" customWidth="1"/>
    <col min="2" max="2" width="9.33203125" bestFit="1" customWidth="1"/>
    <col min="3" max="3" width="11.88671875" bestFit="1" customWidth="1"/>
    <col min="4" max="4" width="6.88671875" bestFit="1" customWidth="1"/>
    <col min="5" max="5" width="3" bestFit="1" customWidth="1"/>
    <col min="6" max="6" width="9.33203125" bestFit="1" customWidth="1"/>
    <col min="7" max="7" width="11.88671875" bestFit="1" customWidth="1"/>
    <col min="8" max="8" width="7" bestFit="1" customWidth="1"/>
  </cols>
  <sheetData>
    <row r="1" spans="1:9" x14ac:dyDescent="0.3">
      <c r="A1" s="57" t="s">
        <v>42</v>
      </c>
      <c r="B1" s="57"/>
      <c r="C1" s="57"/>
      <c r="D1" s="57"/>
      <c r="E1" s="57" t="s">
        <v>46</v>
      </c>
      <c r="F1" s="57"/>
      <c r="G1" s="57"/>
      <c r="H1" s="57"/>
    </row>
    <row r="2" spans="1:9" x14ac:dyDescent="0.3">
      <c r="A2" s="1" t="s">
        <v>16</v>
      </c>
      <c r="B2" s="1" t="s">
        <v>43</v>
      </c>
      <c r="C2" s="1" t="s">
        <v>44</v>
      </c>
      <c r="D2" s="1" t="s">
        <v>45</v>
      </c>
      <c r="E2" s="1" t="s">
        <v>16</v>
      </c>
      <c r="F2" s="1" t="s">
        <v>43</v>
      </c>
      <c r="G2" s="1" t="s">
        <v>44</v>
      </c>
      <c r="H2" s="1" t="s">
        <v>45</v>
      </c>
    </row>
    <row r="3" spans="1:9" x14ac:dyDescent="0.3">
      <c r="A3" s="1">
        <v>1</v>
      </c>
      <c r="B3" s="1">
        <v>16.399999999999999</v>
      </c>
      <c r="C3" s="1">
        <v>5.9</v>
      </c>
      <c r="D3" s="1">
        <f>ROUND(C3/B3*100,2)</f>
        <v>35.979999999999997</v>
      </c>
      <c r="E3" s="1">
        <v>1</v>
      </c>
      <c r="F3" s="1">
        <v>17.2</v>
      </c>
      <c r="G3" s="1">
        <v>0.51</v>
      </c>
      <c r="H3" s="1">
        <f>ROUND(G3/F3*100,2)</f>
        <v>2.97</v>
      </c>
      <c r="I3" t="s">
        <v>48</v>
      </c>
    </row>
    <row r="4" spans="1:9" x14ac:dyDescent="0.3">
      <c r="A4" s="1">
        <v>2</v>
      </c>
      <c r="B4" s="1">
        <v>16.5</v>
      </c>
      <c r="C4" s="1">
        <v>5.8</v>
      </c>
      <c r="D4" s="1">
        <f t="shared" ref="D4:D7" si="0">ROUND(C4/B4*100,2)</f>
        <v>35.15</v>
      </c>
      <c r="E4" s="1">
        <v>2</v>
      </c>
      <c r="F4" s="1">
        <v>17.100000000000001</v>
      </c>
      <c r="G4" s="1">
        <v>0.52</v>
      </c>
      <c r="H4" s="1">
        <f t="shared" ref="H4:H7" si="1">ROUND(G4/F4*100,2)</f>
        <v>3.04</v>
      </c>
      <c r="I4" t="s">
        <v>48</v>
      </c>
    </row>
    <row r="5" spans="1:9" x14ac:dyDescent="0.3">
      <c r="A5" s="1">
        <v>3</v>
      </c>
      <c r="B5" s="1">
        <v>16.3</v>
      </c>
      <c r="C5" s="1">
        <v>5.7</v>
      </c>
      <c r="D5" s="1">
        <f t="shared" si="0"/>
        <v>34.97</v>
      </c>
      <c r="E5" s="1">
        <v>3</v>
      </c>
      <c r="F5" s="1">
        <v>5.87</v>
      </c>
      <c r="G5" s="1">
        <v>0.21</v>
      </c>
      <c r="H5" s="1">
        <f t="shared" si="1"/>
        <v>3.58</v>
      </c>
      <c r="I5" t="s">
        <v>49</v>
      </c>
    </row>
    <row r="6" spans="1:9" x14ac:dyDescent="0.3">
      <c r="A6" s="1">
        <v>4</v>
      </c>
      <c r="B6" s="1">
        <v>16.5</v>
      </c>
      <c r="C6" s="1">
        <v>5.6</v>
      </c>
      <c r="D6" s="1">
        <f t="shared" si="0"/>
        <v>33.94</v>
      </c>
      <c r="E6" s="1">
        <v>4</v>
      </c>
      <c r="F6" s="1">
        <v>5.9</v>
      </c>
      <c r="G6" s="1">
        <v>0.21</v>
      </c>
      <c r="H6" s="1">
        <f t="shared" si="1"/>
        <v>3.56</v>
      </c>
      <c r="I6" t="s">
        <v>49</v>
      </c>
    </row>
    <row r="7" spans="1:9" x14ac:dyDescent="0.3">
      <c r="A7" s="1">
        <v>5</v>
      </c>
      <c r="B7" s="1">
        <v>16.5</v>
      </c>
      <c r="C7" s="1">
        <v>5.6</v>
      </c>
      <c r="D7" s="1">
        <f t="shared" si="0"/>
        <v>33.94</v>
      </c>
      <c r="E7" s="1">
        <v>5</v>
      </c>
      <c r="F7" s="1">
        <v>11.6</v>
      </c>
      <c r="G7" s="1">
        <v>0.36</v>
      </c>
      <c r="H7" s="1">
        <f t="shared" si="1"/>
        <v>3.1</v>
      </c>
      <c r="I7" t="s">
        <v>50</v>
      </c>
    </row>
    <row r="8" spans="1:9" x14ac:dyDescent="0.3">
      <c r="A8" s="57" t="s">
        <v>47</v>
      </c>
      <c r="B8" s="57"/>
      <c r="C8" s="57"/>
      <c r="D8" s="1">
        <f>AVERAGE(D3:D7)</f>
        <v>34.795999999999999</v>
      </c>
      <c r="E8" s="57" t="s">
        <v>47</v>
      </c>
      <c r="F8" s="57"/>
      <c r="G8" s="57"/>
      <c r="H8" s="1">
        <f>AVERAGE(H3:H7)</f>
        <v>3.25</v>
      </c>
    </row>
  </sheetData>
  <mergeCells count="4">
    <mergeCell ref="A1:D1"/>
    <mergeCell ref="E1:H1"/>
    <mergeCell ref="A8:C8"/>
    <mergeCell ref="E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Спектрофотометр</vt:lpstr>
      <vt:lpstr>Малый стенд 2 лампы</vt:lpstr>
      <vt:lpstr>Диафрагмирование</vt:lpstr>
      <vt:lpstr>Малый стенд 1 лампа</vt:lpstr>
      <vt:lpstr>Проверка стенда по стёклам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 науменко</dc:creator>
  <cp:lastModifiedBy>данила науменко</cp:lastModifiedBy>
  <dcterms:created xsi:type="dcterms:W3CDTF">2015-06-05T18:19:34Z</dcterms:created>
  <dcterms:modified xsi:type="dcterms:W3CDTF">2023-10-16T15:17:53Z</dcterms:modified>
</cp:coreProperties>
</file>