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klp4\Bitbucket\aei-byu-dynamic-tax-scoring\Data\"/>
    </mc:Choice>
  </mc:AlternateContent>
  <bookViews>
    <workbookView xWindow="-15" yWindow="7530" windowWidth="15480" windowHeight="7575" tabRatio="776" activeTab="4"/>
  </bookViews>
  <sheets>
    <sheet name="TBL12" sheetId="1" r:id="rId1"/>
    <sheet name="Sheet1" sheetId="2" r:id="rId2"/>
    <sheet name="Sheet2" sheetId="3" r:id="rId3"/>
    <sheet name="Tax Code" sheetId="13" r:id="rId4"/>
    <sheet name="Caclulating Bend Points" sheetId="12" r:id="rId5"/>
  </sheets>
  <definedNames>
    <definedName name="inter1">#REF!</definedName>
    <definedName name="inter2">#REF!</definedName>
    <definedName name="inter3">#REF!</definedName>
    <definedName name="inter4">#REF!</definedName>
    <definedName name="intercept5">#REF!</definedName>
    <definedName name="intercept6">#REF!</definedName>
    <definedName name="intercept7">#REF!</definedName>
    <definedName name="intercept8">#REF!</definedName>
    <definedName name="popdens">Sheet2!$I$2:$L$20</definedName>
    <definedName name="_xlnm.Print_Area" localSheetId="0">'TBL12'!$A$1:$N$282</definedName>
    <definedName name="slope1">#REF!</definedName>
    <definedName name="slope2">#REF!</definedName>
    <definedName name="slope3">#REF!</definedName>
    <definedName name="slope4">#REF!</definedName>
    <definedName name="slope5">#REF!</definedName>
    <definedName name="slope6">#REF!</definedName>
    <definedName name="slope7">#REF!</definedName>
    <definedName name="slope8">#REF!</definedName>
    <definedName name="Total">Sheet2!$G$2:$G$20</definedName>
    <definedName name="totret">Sheet2!$B$22</definedName>
  </definedNames>
  <calcPr calcId="152511"/>
</workbook>
</file>

<file path=xl/calcChain.xml><?xml version="1.0" encoding="utf-8"?>
<calcChain xmlns="http://schemas.openxmlformats.org/spreadsheetml/2006/main">
  <c r="I11" i="12" l="1"/>
  <c r="I10" i="12"/>
  <c r="M11" i="12"/>
  <c r="M10" i="12"/>
  <c r="H4" i="12"/>
  <c r="I4" i="12"/>
  <c r="J4" i="12"/>
  <c r="K4" i="12"/>
  <c r="H5" i="12"/>
  <c r="I5" i="12"/>
  <c r="J5" i="12"/>
  <c r="K5" i="12"/>
  <c r="H6" i="12"/>
  <c r="I6" i="12"/>
  <c r="J6" i="12"/>
  <c r="K6" i="12"/>
  <c r="H7" i="12"/>
  <c r="I7" i="12"/>
  <c r="J7" i="12"/>
  <c r="K7" i="12"/>
  <c r="H8" i="12"/>
  <c r="I8" i="12"/>
  <c r="J8" i="12"/>
  <c r="K8" i="12"/>
  <c r="H9" i="12"/>
  <c r="I9" i="12"/>
  <c r="J9" i="12"/>
  <c r="K9" i="12"/>
  <c r="H10" i="12"/>
  <c r="J10" i="12"/>
  <c r="K10" i="12"/>
  <c r="H11" i="12"/>
  <c r="J11" i="12"/>
  <c r="K11" i="12"/>
  <c r="H12" i="12"/>
  <c r="I12" i="12"/>
  <c r="J12" i="12"/>
  <c r="K12" i="12"/>
  <c r="H13" i="12"/>
  <c r="I13" i="12"/>
  <c r="J13" i="12"/>
  <c r="K13" i="12"/>
  <c r="H14" i="12"/>
  <c r="I14" i="12"/>
  <c r="J14" i="12"/>
  <c r="K14" i="12"/>
  <c r="H15" i="12"/>
  <c r="I15" i="12"/>
  <c r="J15" i="12"/>
  <c r="K15" i="12"/>
  <c r="H16" i="12"/>
  <c r="I16" i="12"/>
  <c r="J16" i="12"/>
  <c r="K16" i="12"/>
  <c r="H17" i="12"/>
  <c r="I17" i="12"/>
  <c r="J17" i="12"/>
  <c r="K17" i="12"/>
  <c r="H18" i="12"/>
  <c r="I18" i="12"/>
  <c r="J18" i="12"/>
  <c r="K18" i="12"/>
  <c r="H19" i="12"/>
  <c r="I19" i="12"/>
  <c r="J19" i="12"/>
  <c r="K19" i="12"/>
  <c r="H20" i="12"/>
  <c r="I20" i="12"/>
  <c r="J20" i="12"/>
  <c r="K20" i="12"/>
  <c r="H21" i="12"/>
  <c r="I21" i="12"/>
  <c r="J21" i="12"/>
  <c r="K21" i="12"/>
  <c r="I3" i="12"/>
  <c r="J3" i="12"/>
  <c r="K3" i="12"/>
  <c r="H3" i="12"/>
  <c r="L4" i="12" l="1"/>
  <c r="M4" i="12"/>
  <c r="N4" i="12"/>
  <c r="O4" i="12"/>
  <c r="L5" i="12"/>
  <c r="M5" i="12"/>
  <c r="N5" i="12"/>
  <c r="O5" i="12"/>
  <c r="L6" i="12"/>
  <c r="M6" i="12"/>
  <c r="N6" i="12"/>
  <c r="O6" i="12"/>
  <c r="L7" i="12"/>
  <c r="M7" i="12"/>
  <c r="N7" i="12"/>
  <c r="O7" i="12"/>
  <c r="L8" i="12"/>
  <c r="M8" i="12"/>
  <c r="N8" i="12"/>
  <c r="O8" i="12"/>
  <c r="L9" i="12"/>
  <c r="M9" i="12"/>
  <c r="N9" i="12"/>
  <c r="O9" i="12"/>
  <c r="L10" i="12"/>
  <c r="N10" i="12"/>
  <c r="O10" i="12"/>
  <c r="L11" i="12"/>
  <c r="N11" i="12"/>
  <c r="O11" i="12"/>
  <c r="L12" i="12"/>
  <c r="M12" i="12"/>
  <c r="N12" i="12"/>
  <c r="O12" i="12"/>
  <c r="L13" i="12"/>
  <c r="M13" i="12"/>
  <c r="N13" i="12"/>
  <c r="O13" i="12"/>
  <c r="L14" i="12"/>
  <c r="M14" i="12"/>
  <c r="N14" i="12"/>
  <c r="O14" i="12"/>
  <c r="L15" i="12"/>
  <c r="M15" i="12"/>
  <c r="N15" i="12"/>
  <c r="O15" i="12"/>
  <c r="L16" i="12"/>
  <c r="M16" i="12"/>
  <c r="N16" i="12"/>
  <c r="O16" i="12"/>
  <c r="L17" i="12"/>
  <c r="M17" i="12"/>
  <c r="N17" i="12"/>
  <c r="O17" i="12"/>
  <c r="L18" i="12"/>
  <c r="M18" i="12"/>
  <c r="N18" i="12"/>
  <c r="O18" i="12"/>
  <c r="L19" i="12"/>
  <c r="M19" i="12"/>
  <c r="N19" i="12"/>
  <c r="O19" i="12"/>
  <c r="L20" i="12"/>
  <c r="M20" i="12"/>
  <c r="N20" i="12"/>
  <c r="O20" i="12"/>
  <c r="L21" i="12"/>
  <c r="M21" i="12"/>
  <c r="N21" i="12"/>
  <c r="O21" i="12"/>
  <c r="M3" i="12"/>
  <c r="N3" i="12"/>
  <c r="O3" i="12"/>
  <c r="L3" i="12"/>
  <c r="E7" i="12"/>
  <c r="E9" i="12" s="1"/>
  <c r="D7" i="12"/>
  <c r="D9" i="12" s="1"/>
  <c r="C7" i="12"/>
  <c r="C9" i="12" s="1"/>
  <c r="B7" i="12"/>
  <c r="B9" i="12" s="1"/>
  <c r="AB4" i="2" l="1"/>
  <c r="AB5" i="2"/>
  <c r="AB6" i="2"/>
  <c r="AB7" i="2"/>
  <c r="AB8" i="2"/>
  <c r="AB9" i="2"/>
  <c r="AB10" i="2"/>
  <c r="AB11" i="2"/>
  <c r="AB12" i="2"/>
  <c r="AB13" i="2"/>
  <c r="AB14" i="2"/>
  <c r="AB15" i="2"/>
  <c r="AB16" i="2"/>
  <c r="AB17" i="2"/>
  <c r="AB18" i="2"/>
  <c r="AB19" i="2"/>
  <c r="AB20" i="2"/>
  <c r="AB21" i="2"/>
  <c r="AB22" i="2"/>
  <c r="AB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3" i="2"/>
  <c r="W5" i="2"/>
  <c r="W6" i="2"/>
  <c r="W7" i="2"/>
  <c r="W9" i="2"/>
  <c r="W10" i="2"/>
  <c r="W11" i="2"/>
  <c r="W13" i="2"/>
  <c r="W14" i="2"/>
  <c r="W15" i="2"/>
  <c r="W17" i="2"/>
  <c r="W18" i="2"/>
  <c r="W19" i="2"/>
  <c r="W21" i="2"/>
  <c r="W22" i="2"/>
  <c r="W3" i="2"/>
  <c r="V3" i="2"/>
  <c r="U3" i="2"/>
  <c r="T3" i="2"/>
  <c r="S3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3" i="2"/>
  <c r="M4" i="2"/>
  <c r="W4" i="2" s="1"/>
  <c r="M5" i="2"/>
  <c r="M6" i="2"/>
  <c r="M7" i="2"/>
  <c r="M8" i="2"/>
  <c r="W8" i="2" s="1"/>
  <c r="M9" i="2"/>
  <c r="M10" i="2"/>
  <c r="M11" i="2"/>
  <c r="M12" i="2"/>
  <c r="W12" i="2" s="1"/>
  <c r="M13" i="2"/>
  <c r="M14" i="2"/>
  <c r="M15" i="2"/>
  <c r="M16" i="2"/>
  <c r="W16" i="2" s="1"/>
  <c r="M17" i="2"/>
  <c r="M18" i="2"/>
  <c r="M19" i="2"/>
  <c r="M20" i="2"/>
  <c r="W20" i="2" s="1"/>
  <c r="M21" i="2"/>
  <c r="M22" i="2"/>
  <c r="M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3" i="2"/>
  <c r="Q3" i="2"/>
  <c r="P3" i="2"/>
  <c r="O3" i="2"/>
  <c r="N3" i="2"/>
  <c r="G3" i="2"/>
  <c r="F3" i="2"/>
  <c r="E3" i="2"/>
  <c r="D3" i="2"/>
  <c r="A3" i="2"/>
  <c r="K3" i="2" l="1"/>
  <c r="AE3" i="2" s="1"/>
  <c r="Z3" i="2"/>
  <c r="L3" i="2"/>
  <c r="AF3" i="2" s="1"/>
  <c r="AA3" i="2"/>
  <c r="I3" i="2"/>
  <c r="X3" i="2"/>
  <c r="J3" i="2"/>
  <c r="AD3" i="2" s="1"/>
  <c r="Y3" i="2"/>
  <c r="AC3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U5" i="2"/>
  <c r="U6" i="2"/>
  <c r="U7" i="2"/>
  <c r="U8" i="2"/>
  <c r="Z8" i="2" s="1"/>
  <c r="U9" i="2"/>
  <c r="U10" i="2"/>
  <c r="U11" i="2"/>
  <c r="U12" i="2"/>
  <c r="Z12" i="2" s="1"/>
  <c r="U13" i="2"/>
  <c r="U14" i="2"/>
  <c r="U15" i="2"/>
  <c r="U16" i="2"/>
  <c r="Z16" i="2" s="1"/>
  <c r="U17" i="2"/>
  <c r="U18" i="2"/>
  <c r="U19" i="2"/>
  <c r="U20" i="2"/>
  <c r="Z20" i="2" s="1"/>
  <c r="U21" i="2"/>
  <c r="U22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4" i="2"/>
  <c r="AA4" i="2" s="1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4" i="2"/>
  <c r="Z4" i="2" s="1"/>
  <c r="N4" i="2"/>
  <c r="X4" i="2" s="1"/>
  <c r="N5" i="2"/>
  <c r="X5" i="2" s="1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4" i="2"/>
  <c r="L4" i="2" s="1"/>
  <c r="F5" i="2"/>
  <c r="F6" i="2"/>
  <c r="F7" i="2"/>
  <c r="F8" i="2"/>
  <c r="K8" i="2" s="1"/>
  <c r="F9" i="2"/>
  <c r="F10" i="2"/>
  <c r="F11" i="2"/>
  <c r="F12" i="2"/>
  <c r="K12" i="2" s="1"/>
  <c r="F13" i="2"/>
  <c r="F14" i="2"/>
  <c r="F15" i="2"/>
  <c r="F16" i="2"/>
  <c r="K16" i="2" s="1"/>
  <c r="F17" i="2"/>
  <c r="F18" i="2"/>
  <c r="F19" i="2"/>
  <c r="F20" i="2"/>
  <c r="K20" i="2" s="1"/>
  <c r="F21" i="2"/>
  <c r="F22" i="2"/>
  <c r="F4" i="2"/>
  <c r="D5" i="2"/>
  <c r="I5" i="2" s="1"/>
  <c r="D6" i="2"/>
  <c r="D7" i="2"/>
  <c r="D8" i="2"/>
  <c r="D9" i="2"/>
  <c r="I9" i="2" s="1"/>
  <c r="D10" i="2"/>
  <c r="D11" i="2"/>
  <c r="D12" i="2"/>
  <c r="D13" i="2"/>
  <c r="I13" i="2" s="1"/>
  <c r="D14" i="2"/>
  <c r="D15" i="2"/>
  <c r="D16" i="2"/>
  <c r="D17" i="2"/>
  <c r="I17" i="2" s="1"/>
  <c r="D18" i="2"/>
  <c r="D19" i="2"/>
  <c r="D20" i="2"/>
  <c r="D21" i="2"/>
  <c r="I21" i="2" s="1"/>
  <c r="D22" i="2"/>
  <c r="D4" i="2"/>
  <c r="T5" i="2"/>
  <c r="T6" i="2"/>
  <c r="T7" i="2"/>
  <c r="T8" i="2"/>
  <c r="T9" i="2"/>
  <c r="T10" i="2"/>
  <c r="T11" i="2"/>
  <c r="T12" i="2"/>
  <c r="Y12" i="2" s="1"/>
  <c r="T13" i="2"/>
  <c r="T14" i="2"/>
  <c r="T15" i="2"/>
  <c r="T16" i="2"/>
  <c r="T17" i="2"/>
  <c r="T18" i="2"/>
  <c r="T19" i="2"/>
  <c r="T20" i="2"/>
  <c r="T21" i="2"/>
  <c r="T22" i="2"/>
  <c r="O5" i="2"/>
  <c r="O6" i="2"/>
  <c r="O7" i="2"/>
  <c r="O8" i="2"/>
  <c r="O9" i="2"/>
  <c r="O10" i="2"/>
  <c r="O11" i="2"/>
  <c r="O13" i="2"/>
  <c r="Y13" i="2" s="1"/>
  <c r="O14" i="2"/>
  <c r="O15" i="2"/>
  <c r="O16" i="2"/>
  <c r="O17" i="2"/>
  <c r="Y17" i="2" s="1"/>
  <c r="O18" i="2"/>
  <c r="O19" i="2"/>
  <c r="O20" i="2"/>
  <c r="O21" i="2"/>
  <c r="Y21" i="2" s="1"/>
  <c r="O22" i="2"/>
  <c r="O4" i="2"/>
  <c r="Y4" i="2" s="1"/>
  <c r="E5" i="2"/>
  <c r="E6" i="2"/>
  <c r="E7" i="2"/>
  <c r="E8" i="2"/>
  <c r="E9" i="2"/>
  <c r="E10" i="2"/>
  <c r="E11" i="2"/>
  <c r="E13" i="2"/>
  <c r="E14" i="2"/>
  <c r="E15" i="2"/>
  <c r="E16" i="2"/>
  <c r="E17" i="2"/>
  <c r="E18" i="2"/>
  <c r="E19" i="2"/>
  <c r="E20" i="2"/>
  <c r="E21" i="2"/>
  <c r="E22" i="2"/>
  <c r="E4" i="2"/>
  <c r="D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C20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" i="3"/>
  <c r="E2" i="3"/>
  <c r="C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A4" i="3"/>
  <c r="A3" i="3"/>
  <c r="A2" i="3"/>
  <c r="A20" i="2"/>
  <c r="A21" i="2"/>
  <c r="A22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4" i="2"/>
  <c r="Z11" i="2" l="1"/>
  <c r="AA20" i="2"/>
  <c r="AA16" i="2"/>
  <c r="AA12" i="2"/>
  <c r="AA8" i="2"/>
  <c r="AA22" i="2"/>
  <c r="AA18" i="2"/>
  <c r="AA14" i="2"/>
  <c r="AA10" i="2"/>
  <c r="AA6" i="2"/>
  <c r="I20" i="2"/>
  <c r="I16" i="2"/>
  <c r="I12" i="2"/>
  <c r="I8" i="2"/>
  <c r="K4" i="2"/>
  <c r="K19" i="2"/>
  <c r="K15" i="2"/>
  <c r="K11" i="2"/>
  <c r="K7" i="2"/>
  <c r="X20" i="2"/>
  <c r="X16" i="2"/>
  <c r="X12" i="2"/>
  <c r="X8" i="2"/>
  <c r="Z7" i="2"/>
  <c r="Z15" i="2"/>
  <c r="Y22" i="2"/>
  <c r="Y18" i="2"/>
  <c r="Y14" i="2"/>
  <c r="Y9" i="2"/>
  <c r="Y5" i="2"/>
  <c r="Y11" i="2"/>
  <c r="Y7" i="2"/>
  <c r="X22" i="2"/>
  <c r="X18" i="2"/>
  <c r="X14" i="2"/>
  <c r="X10" i="2"/>
  <c r="X6" i="2"/>
  <c r="Z22" i="2"/>
  <c r="Z10" i="2"/>
  <c r="Z6" i="2"/>
  <c r="AA21" i="2"/>
  <c r="AA17" i="2"/>
  <c r="AA13" i="2"/>
  <c r="AA9" i="2"/>
  <c r="AA5" i="2"/>
  <c r="I19" i="2"/>
  <c r="I11" i="2"/>
  <c r="AA19" i="2"/>
  <c r="AA15" i="2"/>
  <c r="AA7" i="2"/>
  <c r="A32" i="2"/>
  <c r="A28" i="2"/>
  <c r="A27" i="2"/>
  <c r="A38" i="2"/>
  <c r="A40" i="2"/>
  <c r="AA11" i="2"/>
  <c r="Z19" i="2"/>
  <c r="A24" i="2"/>
  <c r="A26" i="2"/>
  <c r="Y19" i="2"/>
  <c r="Y15" i="2"/>
  <c r="Y10" i="2"/>
  <c r="Y6" i="2"/>
  <c r="Y20" i="2"/>
  <c r="Y16" i="2"/>
  <c r="I15" i="2"/>
  <c r="I7" i="2"/>
  <c r="I9" i="3"/>
  <c r="K7" i="3"/>
  <c r="K6" i="3"/>
  <c r="A37" i="2"/>
  <c r="A25" i="2"/>
  <c r="Z18" i="2"/>
  <c r="Z14" i="2"/>
  <c r="A36" i="2"/>
  <c r="A42" i="2"/>
  <c r="L19" i="2"/>
  <c r="L15" i="2"/>
  <c r="L11" i="2"/>
  <c r="L7" i="2"/>
  <c r="AC21" i="2"/>
  <c r="X21" i="2"/>
  <c r="AC17" i="2"/>
  <c r="X17" i="2"/>
  <c r="AC13" i="2"/>
  <c r="X13" i="2"/>
  <c r="AC9" i="2"/>
  <c r="X9" i="2"/>
  <c r="Z21" i="2"/>
  <c r="Z17" i="2"/>
  <c r="Z13" i="2"/>
  <c r="Z9" i="2"/>
  <c r="Z5" i="2"/>
  <c r="L20" i="2"/>
  <c r="Y8" i="2"/>
  <c r="J4" i="2"/>
  <c r="J19" i="2"/>
  <c r="J15" i="2"/>
  <c r="J10" i="2"/>
  <c r="J6" i="2"/>
  <c r="AE7" i="2"/>
  <c r="J9" i="2"/>
  <c r="J5" i="2"/>
  <c r="I4" i="2"/>
  <c r="K22" i="2"/>
  <c r="K18" i="2"/>
  <c r="K14" i="2"/>
  <c r="K10" i="2"/>
  <c r="K6" i="2"/>
  <c r="AC19" i="2"/>
  <c r="AC11" i="2"/>
  <c r="X19" i="2"/>
  <c r="X15" i="2"/>
  <c r="X11" i="2"/>
  <c r="X7" i="2"/>
  <c r="A35" i="2"/>
  <c r="K21" i="2"/>
  <c r="K9" i="2"/>
  <c r="L8" i="2"/>
  <c r="L22" i="2"/>
  <c r="L18" i="2"/>
  <c r="L14" i="2"/>
  <c r="L10" i="2"/>
  <c r="L6" i="2"/>
  <c r="AC16" i="2"/>
  <c r="AE20" i="2"/>
  <c r="AE16" i="2"/>
  <c r="AE12" i="2"/>
  <c r="AE8" i="2"/>
  <c r="AF4" i="2"/>
  <c r="A31" i="2"/>
  <c r="A39" i="2"/>
  <c r="A41" i="2"/>
  <c r="AC5" i="2"/>
  <c r="K17" i="2"/>
  <c r="K13" i="2"/>
  <c r="K5" i="2"/>
  <c r="AF20" i="2"/>
  <c r="L16" i="2"/>
  <c r="L12" i="2"/>
  <c r="I22" i="2"/>
  <c r="I18" i="2"/>
  <c r="I14" i="2"/>
  <c r="I10" i="2"/>
  <c r="I6" i="2"/>
  <c r="J22" i="2"/>
  <c r="J18" i="2"/>
  <c r="J14" i="2"/>
  <c r="L21" i="2"/>
  <c r="L17" i="2"/>
  <c r="L13" i="2"/>
  <c r="L9" i="2"/>
  <c r="L5" i="2"/>
  <c r="A30" i="2"/>
  <c r="J21" i="2"/>
  <c r="J17" i="2"/>
  <c r="J13" i="2"/>
  <c r="J8" i="2"/>
  <c r="J12" i="2"/>
  <c r="A34" i="2"/>
  <c r="A29" i="2"/>
  <c r="J20" i="2"/>
  <c r="J16" i="2"/>
  <c r="J11" i="2"/>
  <c r="J7" i="2"/>
  <c r="A33" i="2"/>
  <c r="G19" i="3"/>
  <c r="I19" i="3" s="1"/>
  <c r="G15" i="3"/>
  <c r="K15" i="3" s="1"/>
  <c r="G11" i="3"/>
  <c r="G7" i="3"/>
  <c r="I7" i="3" s="1"/>
  <c r="G3" i="3"/>
  <c r="I3" i="3" s="1"/>
  <c r="G18" i="3"/>
  <c r="G14" i="3"/>
  <c r="G10" i="3"/>
  <c r="G6" i="3"/>
  <c r="G20" i="3"/>
  <c r="B22" i="3"/>
  <c r="C22" i="3"/>
  <c r="F22" i="3"/>
  <c r="G17" i="3"/>
  <c r="L17" i="3" s="1"/>
  <c r="G13" i="3"/>
  <c r="G9" i="3"/>
  <c r="K9" i="3" s="1"/>
  <c r="G5" i="3"/>
  <c r="K5" i="3" s="1"/>
  <c r="E22" i="3"/>
  <c r="E23" i="3" s="1"/>
  <c r="G16" i="3"/>
  <c r="G12" i="3"/>
  <c r="G8" i="3"/>
  <c r="K8" i="3" s="1"/>
  <c r="G4" i="3"/>
  <c r="D22" i="3"/>
  <c r="G2" i="3"/>
  <c r="L2" i="3" s="1"/>
  <c r="AE4" i="2" l="1"/>
  <c r="AE19" i="2"/>
  <c r="AC12" i="2"/>
  <c r="AC20" i="2"/>
  <c r="AC7" i="2"/>
  <c r="AD9" i="2"/>
  <c r="AE11" i="2"/>
  <c r="AC8" i="2"/>
  <c r="AE15" i="2"/>
  <c r="AD5" i="2"/>
  <c r="AF18" i="2"/>
  <c r="AF7" i="2"/>
  <c r="AE10" i="2"/>
  <c r="AF11" i="2"/>
  <c r="AF15" i="2"/>
  <c r="AD19" i="2"/>
  <c r="AD6" i="2"/>
  <c r="AE6" i="2"/>
  <c r="AF5" i="2"/>
  <c r="AE22" i="2"/>
  <c r="AC15" i="2"/>
  <c r="AD14" i="2"/>
  <c r="AC22" i="2"/>
  <c r="AD4" i="2"/>
  <c r="K17" i="3"/>
  <c r="I15" i="3"/>
  <c r="L5" i="3"/>
  <c r="L9" i="3"/>
  <c r="J7" i="3"/>
  <c r="M16" i="3"/>
  <c r="J16" i="3"/>
  <c r="L16" i="3"/>
  <c r="I16" i="3"/>
  <c r="K16" i="3"/>
  <c r="M13" i="3"/>
  <c r="J13" i="3"/>
  <c r="R3" i="3"/>
  <c r="R7" i="3"/>
  <c r="R11" i="3"/>
  <c r="R15" i="3"/>
  <c r="R19" i="3"/>
  <c r="O2" i="3"/>
  <c r="P4" i="3"/>
  <c r="P8" i="3"/>
  <c r="P12" i="3"/>
  <c r="P16" i="3"/>
  <c r="P20" i="3"/>
  <c r="O3" i="3"/>
  <c r="O7" i="3"/>
  <c r="O11" i="3"/>
  <c r="O15" i="3"/>
  <c r="O19" i="3"/>
  <c r="P5" i="3"/>
  <c r="P9" i="3"/>
  <c r="P13" i="3"/>
  <c r="P17" i="3"/>
  <c r="O4" i="3"/>
  <c r="O6" i="3"/>
  <c r="O8" i="3"/>
  <c r="O10" i="3"/>
  <c r="O12" i="3"/>
  <c r="O14" i="3"/>
  <c r="O16" i="3"/>
  <c r="O18" i="3"/>
  <c r="O20" i="3"/>
  <c r="M14" i="3"/>
  <c r="I14" i="3"/>
  <c r="J14" i="3"/>
  <c r="L14" i="3"/>
  <c r="M11" i="3"/>
  <c r="L11" i="3"/>
  <c r="Q10" i="3"/>
  <c r="Q18" i="3"/>
  <c r="R16" i="3"/>
  <c r="R5" i="3"/>
  <c r="P11" i="3"/>
  <c r="Q4" i="3"/>
  <c r="Q12" i="3"/>
  <c r="Q20" i="3"/>
  <c r="R18" i="3"/>
  <c r="Q17" i="3"/>
  <c r="P10" i="3"/>
  <c r="Q2" i="3"/>
  <c r="O17" i="3"/>
  <c r="J4" i="3"/>
  <c r="L4" i="3"/>
  <c r="M4" i="3"/>
  <c r="I4" i="3"/>
  <c r="K22" i="3"/>
  <c r="M17" i="3"/>
  <c r="J17" i="3"/>
  <c r="J20" i="3"/>
  <c r="L20" i="3"/>
  <c r="M20" i="3"/>
  <c r="I20" i="3"/>
  <c r="M18" i="3"/>
  <c r="I18" i="3"/>
  <c r="J18" i="3"/>
  <c r="L18" i="3"/>
  <c r="M15" i="3"/>
  <c r="L15" i="3"/>
  <c r="K14" i="3"/>
  <c r="R4" i="3"/>
  <c r="R20" i="3"/>
  <c r="Q7" i="3"/>
  <c r="Q15" i="3"/>
  <c r="R9" i="3"/>
  <c r="R2" i="3"/>
  <c r="P15" i="3"/>
  <c r="I13" i="3"/>
  <c r="R6" i="3"/>
  <c r="Q5" i="3"/>
  <c r="P14" i="3"/>
  <c r="J11" i="3"/>
  <c r="O5" i="3"/>
  <c r="I2" i="3"/>
  <c r="J2" i="3"/>
  <c r="M2" i="3"/>
  <c r="K2" i="3"/>
  <c r="M8" i="3"/>
  <c r="J8" i="3"/>
  <c r="L8" i="3"/>
  <c r="I8" i="3"/>
  <c r="M5" i="3"/>
  <c r="J5" i="3"/>
  <c r="F23" i="3"/>
  <c r="L22" i="3"/>
  <c r="M6" i="3"/>
  <c r="I6" i="3"/>
  <c r="J6" i="3"/>
  <c r="L6" i="3"/>
  <c r="M3" i="3"/>
  <c r="L3" i="3"/>
  <c r="M19" i="3"/>
  <c r="L19" i="3"/>
  <c r="Q6" i="3"/>
  <c r="Q14" i="3"/>
  <c r="R8" i="3"/>
  <c r="K3" i="3"/>
  <c r="K11" i="3"/>
  <c r="K19" i="3"/>
  <c r="R13" i="3"/>
  <c r="P3" i="3"/>
  <c r="P19" i="3"/>
  <c r="I17" i="3"/>
  <c r="Q8" i="3"/>
  <c r="Q16" i="3"/>
  <c r="R10" i="3"/>
  <c r="Q9" i="3"/>
  <c r="P2" i="3"/>
  <c r="P18" i="3"/>
  <c r="J15" i="3"/>
  <c r="O9" i="3"/>
  <c r="J22" i="3"/>
  <c r="J12" i="3"/>
  <c r="L12" i="3"/>
  <c r="M12" i="3"/>
  <c r="I12" i="3"/>
  <c r="M9" i="3"/>
  <c r="J9" i="3"/>
  <c r="C23" i="3"/>
  <c r="I22" i="3"/>
  <c r="M10" i="3"/>
  <c r="I10" i="3"/>
  <c r="J10" i="3"/>
  <c r="L10" i="3"/>
  <c r="M7" i="3"/>
  <c r="L7" i="3"/>
  <c r="K13" i="3"/>
  <c r="L13" i="3"/>
  <c r="K10" i="3"/>
  <c r="K18" i="3"/>
  <c r="R12" i="3"/>
  <c r="Q3" i="3"/>
  <c r="Q11" i="3"/>
  <c r="Q19" i="3"/>
  <c r="R17" i="3"/>
  <c r="P7" i="3"/>
  <c r="I5" i="3"/>
  <c r="K4" i="3"/>
  <c r="K12" i="3"/>
  <c r="K20" i="3"/>
  <c r="R14" i="3"/>
  <c r="Q13" i="3"/>
  <c r="I11" i="3"/>
  <c r="P6" i="3"/>
  <c r="J3" i="3"/>
  <c r="J19" i="3"/>
  <c r="O13" i="3"/>
  <c r="AE5" i="2"/>
  <c r="AE17" i="2"/>
  <c r="AE9" i="2"/>
  <c r="AC4" i="2"/>
  <c r="AD10" i="2"/>
  <c r="AF19" i="2"/>
  <c r="AF21" i="2"/>
  <c r="AE14" i="2"/>
  <c r="AD22" i="2"/>
  <c r="AD15" i="2"/>
  <c r="AE13" i="2"/>
  <c r="AD8" i="2"/>
  <c r="AF10" i="2"/>
  <c r="AF16" i="2"/>
  <c r="AE21" i="2"/>
  <c r="AE18" i="2"/>
  <c r="AD20" i="2"/>
  <c r="AC10" i="2"/>
  <c r="AF13" i="2"/>
  <c r="AC18" i="2"/>
  <c r="AD7" i="2"/>
  <c r="AC14" i="2"/>
  <c r="AD17" i="2"/>
  <c r="AF6" i="2"/>
  <c r="AF22" i="2"/>
  <c r="AF17" i="2"/>
  <c r="AF8" i="2"/>
  <c r="AD13" i="2"/>
  <c r="AD21" i="2"/>
  <c r="AD18" i="2"/>
  <c r="AD16" i="2"/>
  <c r="AF12" i="2"/>
  <c r="AF14" i="2"/>
  <c r="AF9" i="2"/>
  <c r="AC6" i="2"/>
  <c r="D23" i="3"/>
  <c r="G22" i="3"/>
  <c r="P22" i="3" l="1"/>
  <c r="S14" i="3"/>
  <c r="S6" i="3"/>
  <c r="S11" i="3"/>
  <c r="O22" i="3"/>
  <c r="S2" i="3"/>
  <c r="S13" i="3"/>
  <c r="S9" i="3"/>
  <c r="S20" i="3"/>
  <c r="S12" i="3"/>
  <c r="S4" i="3"/>
  <c r="S7" i="3"/>
  <c r="I24" i="2" a="1"/>
  <c r="R22" i="3"/>
  <c r="S17" i="3"/>
  <c r="S18" i="3"/>
  <c r="S10" i="3"/>
  <c r="S19" i="3"/>
  <c r="S3" i="3"/>
  <c r="S5" i="3"/>
  <c r="Q22" i="3"/>
  <c r="S16" i="3"/>
  <c r="S8" i="3"/>
  <c r="S15" i="3"/>
  <c r="G23" i="3"/>
  <c r="M22" i="3"/>
  <c r="L31" i="2" l="1"/>
  <c r="K42" i="2"/>
  <c r="K34" i="2"/>
  <c r="J37" i="2"/>
  <c r="L39" i="2"/>
  <c r="K26" i="2"/>
  <c r="J29" i="2"/>
  <c r="L26" i="2"/>
  <c r="J32" i="2"/>
  <c r="K37" i="2"/>
  <c r="L42" i="2"/>
  <c r="K28" i="2"/>
  <c r="L33" i="2"/>
  <c r="J39" i="2"/>
  <c r="L36" i="2"/>
  <c r="J26" i="2"/>
  <c r="K38" i="2"/>
  <c r="L27" i="2"/>
  <c r="K35" i="2"/>
  <c r="L24" i="2"/>
  <c r="I27" i="2"/>
  <c r="I31" i="2"/>
  <c r="I35" i="2"/>
  <c r="I39" i="2"/>
  <c r="J28" i="2"/>
  <c r="K33" i="2"/>
  <c r="L38" i="2"/>
  <c r="K24" i="2"/>
  <c r="L29" i="2"/>
  <c r="J35" i="2"/>
  <c r="K40" i="2"/>
  <c r="J34" i="2"/>
  <c r="L35" i="2"/>
  <c r="J25" i="2"/>
  <c r="L32" i="2"/>
  <c r="I24" i="2"/>
  <c r="I28" i="2"/>
  <c r="I32" i="2"/>
  <c r="I36" i="2"/>
  <c r="I40" i="2"/>
  <c r="J24" i="2"/>
  <c r="K29" i="2"/>
  <c r="L34" i="2"/>
  <c r="J40" i="2"/>
  <c r="L25" i="2"/>
  <c r="J31" i="2"/>
  <c r="K36" i="2"/>
  <c r="L41" i="2"/>
  <c r="J42" i="2"/>
  <c r="K31" i="2"/>
  <c r="J33" i="2"/>
  <c r="L40" i="2"/>
  <c r="J30" i="2"/>
  <c r="I25" i="2"/>
  <c r="I29" i="2"/>
  <c r="I33" i="2"/>
  <c r="I37" i="2"/>
  <c r="I41" i="2"/>
  <c r="K25" i="2"/>
  <c r="L30" i="2"/>
  <c r="J36" i="2"/>
  <c r="K41" i="2"/>
  <c r="J27" i="2"/>
  <c r="K32" i="2"/>
  <c r="L37" i="2"/>
  <c r="K39" i="2"/>
  <c r="L28" i="2"/>
  <c r="J41" i="2"/>
  <c r="K30" i="2"/>
  <c r="J38" i="2"/>
  <c r="K27" i="2"/>
  <c r="I26" i="2"/>
  <c r="I30" i="2"/>
  <c r="I34" i="2"/>
  <c r="I38" i="2"/>
  <c r="I42" i="2"/>
  <c r="S22" i="3"/>
</calcChain>
</file>

<file path=xl/sharedStrings.xml><?xml version="1.0" encoding="utf-8"?>
<sst xmlns="http://schemas.openxmlformats.org/spreadsheetml/2006/main" count="282" uniqueCount="112">
  <si>
    <t>All returns</t>
  </si>
  <si>
    <t>Total itemized deductions</t>
  </si>
  <si>
    <t>Standard deduction</t>
  </si>
  <si>
    <t>Taxable income</t>
  </si>
  <si>
    <t>Income tax after credits</t>
  </si>
  <si>
    <t>Total income tax</t>
  </si>
  <si>
    <t>Amount</t>
  </si>
  <si>
    <t>All returns, total</t>
  </si>
  <si>
    <t>No adjusted gross income</t>
  </si>
  <si>
    <t>$1 under $5,000</t>
  </si>
  <si>
    <t>$5,000 under $10,000</t>
  </si>
  <si>
    <t>$10,000 under $15,000</t>
  </si>
  <si>
    <t>$15,000 under $20,000</t>
  </si>
  <si>
    <t>$20,000 under $25,000</t>
  </si>
  <si>
    <t>$25,000 under $30,000</t>
  </si>
  <si>
    <t>$30,000 under $40,000</t>
  </si>
  <si>
    <t>$40,000 under $50,000</t>
  </si>
  <si>
    <t>$50,000 under $75,000</t>
  </si>
  <si>
    <t>$75,000 under $100,000</t>
  </si>
  <si>
    <t>$100,000 under $200,000</t>
  </si>
  <si>
    <t>$200,000 under $500,000</t>
  </si>
  <si>
    <t>$500,000 under $1,000,000</t>
  </si>
  <si>
    <t>$1,000,000 or more</t>
  </si>
  <si>
    <t>Taxable returns, total</t>
  </si>
  <si>
    <t>Nontaxable returns, total</t>
  </si>
  <si>
    <t>Returns of married persons filing jointly</t>
  </si>
  <si>
    <t>Returns of single persons</t>
  </si>
  <si>
    <t>$10,000,000 or more</t>
  </si>
  <si>
    <t>$1,000,000 under $1,500,000</t>
  </si>
  <si>
    <t>$1,500,000 under $2,000,000</t>
  </si>
  <si>
    <t>$2,000,000 under $5,000,000</t>
  </si>
  <si>
    <t>$5,000,000 under $10,000,000</t>
  </si>
  <si>
    <t>Returns of married persons filing separately</t>
  </si>
  <si>
    <t>Returns of surviving spouses</t>
  </si>
  <si>
    <t xml:space="preserve">    NOTE: Detail may not add to totals because of rounding.</t>
  </si>
  <si>
    <t xml:space="preserve">    ** Data combined to prevent disclosure of taxpayer information.</t>
  </si>
  <si>
    <t xml:space="preserve">    * Estimate should be used with caution due to the small number of sample returns on which it is based.</t>
  </si>
  <si>
    <t>Number
of
returns</t>
  </si>
  <si>
    <t>Size of adjusted
gross income</t>
  </si>
  <si>
    <t>Adjusted
gross income
less
deficit</t>
  </si>
  <si>
    <t>Exemption
amount</t>
  </si>
  <si>
    <t>(All figures are estimates based on samples—money amounts are in thousands of dollars)</t>
  </si>
  <si>
    <t>Returns of heads of households</t>
  </si>
  <si>
    <t>Table 1.2  All Returns: Adjusted Gross Income, Exemptions,
Deductions, and Tax Items, by Size of Adjusted Gross Income 
and by Marital Status, Tax Year 2011</t>
  </si>
  <si>
    <t xml:space="preserve">    Source: IRS, Statistics of Income Division, July 2013</t>
  </si>
  <si>
    <t>AGI</t>
  </si>
  <si>
    <t>Exempt</t>
  </si>
  <si>
    <t>All Returns</t>
  </si>
  <si>
    <t>total</t>
  </si>
  <si>
    <t>Married J</t>
  </si>
  <si>
    <t>Married S</t>
  </si>
  <si>
    <t>HoH</t>
  </si>
  <si>
    <t>Single</t>
  </si>
  <si>
    <t>Total</t>
  </si>
  <si>
    <t>tau1</t>
  </si>
  <si>
    <t>tau2</t>
  </si>
  <si>
    <t>tau3</t>
  </si>
  <si>
    <t>tau4</t>
  </si>
  <si>
    <t>tau5</t>
  </si>
  <si>
    <t>tau6</t>
  </si>
  <si>
    <t>bend1</t>
  </si>
  <si>
    <t>bend2</t>
  </si>
  <si>
    <t>bend3</t>
  </si>
  <si>
    <t>bend4</t>
  </si>
  <si>
    <t>bend5</t>
  </si>
  <si>
    <t>MJ</t>
  </si>
  <si>
    <t>MS</t>
  </si>
  <si>
    <t>HH</t>
  </si>
  <si>
    <t>S</t>
  </si>
  <si>
    <t>Deduc</t>
  </si>
  <si>
    <t>Income</t>
  </si>
  <si>
    <t>income</t>
  </si>
  <si>
    <t>%E&amp;D</t>
  </si>
  <si>
    <t>midpoint</t>
  </si>
  <si>
    <t>E+D</t>
  </si>
  <si>
    <t>All</t>
  </si>
  <si>
    <t>contst</t>
  </si>
  <si>
    <t>inc</t>
  </si>
  <si>
    <t>inc^2</t>
  </si>
  <si>
    <t>agi</t>
  </si>
  <si>
    <t>target</t>
  </si>
  <si>
    <t>diff</t>
  </si>
  <si>
    <t>INCOME</t>
  </si>
  <si>
    <t>tax bend points</t>
  </si>
  <si>
    <t>coerresponding income bend points</t>
  </si>
  <si>
    <t>Tax rate</t>
  </si>
  <si>
    <t>Up to $8,500</t>
  </si>
  <si>
    <t>Up to $17,000</t>
  </si>
  <si>
    <t>Up to $12,150</t>
  </si>
  <si>
    <t>$8,501 - $34,500</t>
  </si>
  <si>
    <t>$17,001 - $69,000</t>
  </si>
  <si>
    <t>$8,501- $34,500</t>
  </si>
  <si>
    <t>$12,151 - $46,250</t>
  </si>
  <si>
    <t>$34,501 - $83,600</t>
  </si>
  <si>
    <t>$69,001 - $139,350</t>
  </si>
  <si>
    <t>$34,501 - $69,675</t>
  </si>
  <si>
    <t>$46,251 - $119,400</t>
  </si>
  <si>
    <t>$83,601 - $174,400</t>
  </si>
  <si>
    <t>$139,351 - $212,300</t>
  </si>
  <si>
    <t>$69,676 - $106,150</t>
  </si>
  <si>
    <t>$119,401 - $193,350</t>
  </si>
  <si>
    <t>$174,401 - $379,150</t>
  </si>
  <si>
    <t>$212,301 - $379,150</t>
  </si>
  <si>
    <t>$106,151 - $189,575</t>
  </si>
  <si>
    <t>$193,351 - $379,150</t>
  </si>
  <si>
    <t>$379,151 or more</t>
  </si>
  <si>
    <t>$189,576 or more</t>
  </si>
  <si>
    <t>Read more: http://www.bankrate.com/finance/taxes/2011-tax-bracket-rates.aspx#ixzz33XDbUBKf</t>
  </si>
  <si>
    <t>Follow us: @Bankrate on Twitter | Bankrate on Facebook</t>
  </si>
  <si>
    <t>percent in each bin by AGI</t>
  </si>
  <si>
    <t>avg AGI in bin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</si>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</sst>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6" formatCode="&quot;$&quot;#,##0_);[Red]\(&quot;$&quot;#,##0\)"/>
    <numFmt numFmtId="8" formatCode="&quot;$&quot;#,##0.00_);[Red]\(&quot;$&quot;#,##0.00\)"/>
    <numFmt numFmtId="164" formatCode=";\(#\);;"/>
    <numFmt numFmtId="165" formatCode="#,##0&quot;  &quot;;;;@&quot;  &quot;"/>
    <numFmt numFmtId="166" formatCode=";\(0\);;"/>
    <numFmt numFmtId="167" formatCode="&quot;** &quot;#,##0;&quot;** &quot;\-#,##0;&quot;**&quot;;&quot;** &quot;@"/>
    <numFmt numFmtId="168" formatCode="&quot;* &quot;#,##0;&quot;* &quot;\-#,##0;&quot;*&quot;;&quot;* &quot;@"/>
    <numFmt numFmtId="169" formatCode="&quot;   &quot;@"/>
    <numFmt numFmtId="170" formatCode="0.0%"/>
  </numFmts>
  <fonts count="15" x14ac:knownFonts="1">
    <font>
      <sz val="10"/>
      <name val="MS Sans Serif"/>
    </font>
    <font>
      <sz val="10"/>
      <name val="MS Sans Serif"/>
      <family val="2"/>
    </font>
    <font>
      <sz val="6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name val="MS Sans Serif"/>
      <family val="2"/>
    </font>
    <font>
      <sz val="8"/>
      <name val="Courier New"/>
      <family val="3"/>
    </font>
    <font>
      <b/>
      <sz val="8"/>
      <name val="MS Sans Serif"/>
      <family val="2"/>
    </font>
    <font>
      <b/>
      <sz val="8"/>
      <name val="Arial"/>
      <family val="2"/>
    </font>
    <font>
      <u/>
      <sz val="10"/>
      <color indexed="12"/>
      <name val="MS Sans Serif"/>
      <family val="2"/>
    </font>
    <font>
      <sz val="6"/>
      <name val="Arial"/>
      <family val="2"/>
    </font>
    <font>
      <sz val="8"/>
      <name val="Arial"/>
      <family val="2"/>
    </font>
    <font>
      <sz val="10"/>
      <color rgb="FF000000"/>
      <name val="MS Sans Serif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/>
      <top style="thin">
        <color theme="0" tint="-0.24994659260841701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8" fontId="1" fillId="0" borderId="0" applyFon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</cellStyleXfs>
  <cellXfs count="90">
    <xf numFmtId="0" fontId="0" fillId="0" borderId="0" xfId="0"/>
    <xf numFmtId="0" fontId="4" fillId="0" borderId="0" xfId="0" applyFo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/>
    <xf numFmtId="0" fontId="7" fillId="0" borderId="0" xfId="0" applyFont="1"/>
    <xf numFmtId="164" fontId="5" fillId="0" borderId="1" xfId="0" applyNumberFormat="1" applyFont="1" applyBorder="1" applyAlignment="1">
      <alignment horizontal="center" vertical="center"/>
    </xf>
    <xf numFmtId="166" fontId="5" fillId="0" borderId="1" xfId="0" applyNumberFormat="1" applyFont="1" applyBorder="1" applyAlignment="1">
      <alignment horizontal="center" vertical="center"/>
    </xf>
    <xf numFmtId="0" fontId="8" fillId="0" borderId="0" xfId="0" applyFont="1"/>
    <xf numFmtId="0" fontId="6" fillId="0" borderId="0" xfId="0" applyFont="1" applyBorder="1"/>
    <xf numFmtId="164" fontId="6" fillId="0" borderId="0" xfId="0" applyNumberFormat="1" applyFont="1"/>
    <xf numFmtId="164" fontId="5" fillId="0" borderId="0" xfId="0" applyNumberFormat="1" applyFont="1"/>
    <xf numFmtId="0" fontId="8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3" fontId="5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8" fillId="0" borderId="0" xfId="0" applyFont="1" applyBorder="1" applyAlignment="1">
      <alignment vertical="center"/>
    </xf>
    <xf numFmtId="49" fontId="4" fillId="0" borderId="17" xfId="0" applyNumberFormat="1" applyFont="1" applyBorder="1"/>
    <xf numFmtId="3" fontId="9" fillId="0" borderId="18" xfId="0" applyNumberFormat="1" applyFont="1" applyBorder="1" applyAlignment="1">
      <alignment horizontal="right"/>
    </xf>
    <xf numFmtId="3" fontId="9" fillId="0" borderId="19" xfId="0" applyNumberFormat="1" applyFont="1" applyBorder="1" applyAlignment="1">
      <alignment horizontal="right"/>
    </xf>
    <xf numFmtId="169" fontId="5" fillId="0" borderId="20" xfId="0" applyNumberFormat="1" applyFont="1" applyBorder="1"/>
    <xf numFmtId="3" fontId="12" fillId="0" borderId="21" xfId="0" applyNumberFormat="1" applyFont="1" applyBorder="1" applyAlignment="1">
      <alignment horizontal="right"/>
    </xf>
    <xf numFmtId="3" fontId="12" fillId="0" borderId="22" xfId="0" applyNumberFormat="1" applyFont="1" applyBorder="1" applyAlignment="1">
      <alignment horizontal="right"/>
    </xf>
    <xf numFmtId="3" fontId="5" fillId="0" borderId="21" xfId="0" applyNumberFormat="1" applyFont="1" applyBorder="1" applyAlignment="1">
      <alignment horizontal="right"/>
    </xf>
    <xf numFmtId="49" fontId="4" fillId="0" borderId="20" xfId="0" applyNumberFormat="1" applyFont="1" applyBorder="1"/>
    <xf numFmtId="3" fontId="9" fillId="0" borderId="21" xfId="0" applyNumberFormat="1" applyFont="1" applyBorder="1" applyAlignment="1">
      <alignment horizontal="right"/>
    </xf>
    <xf numFmtId="3" fontId="9" fillId="0" borderId="22" xfId="0" applyNumberFormat="1" applyFont="1" applyBorder="1" applyAlignment="1">
      <alignment horizontal="right"/>
    </xf>
    <xf numFmtId="49" fontId="9" fillId="0" borderId="23" xfId="0" applyNumberFormat="1" applyFont="1" applyBorder="1" applyAlignment="1">
      <alignment vertical="center"/>
    </xf>
    <xf numFmtId="3" fontId="9" fillId="0" borderId="24" xfId="0" applyNumberFormat="1" applyFont="1" applyBorder="1" applyAlignment="1">
      <alignment horizontal="right"/>
    </xf>
    <xf numFmtId="3" fontId="9" fillId="0" borderId="25" xfId="0" applyNumberFormat="1" applyFont="1" applyBorder="1" applyAlignment="1">
      <alignment horizontal="right"/>
    </xf>
    <xf numFmtId="167" fontId="12" fillId="0" borderId="21" xfId="0" applyNumberFormat="1" applyFont="1" applyBorder="1" applyAlignment="1">
      <alignment horizontal="right"/>
    </xf>
    <xf numFmtId="167" fontId="5" fillId="0" borderId="21" xfId="0" applyNumberFormat="1" applyFont="1" applyBorder="1" applyAlignment="1">
      <alignment horizontal="right"/>
    </xf>
    <xf numFmtId="168" fontId="12" fillId="0" borderId="21" xfId="0" applyNumberFormat="1" applyFont="1" applyBorder="1" applyAlignment="1">
      <alignment horizontal="right"/>
    </xf>
    <xf numFmtId="3" fontId="0" fillId="0" borderId="0" xfId="0" applyNumberFormat="1"/>
    <xf numFmtId="9" fontId="0" fillId="0" borderId="0" xfId="3" applyFont="1"/>
    <xf numFmtId="0" fontId="0" fillId="0" borderId="0" xfId="0" applyAlignment="1">
      <alignment vertical="center" wrapText="1"/>
    </xf>
    <xf numFmtId="9" fontId="0" fillId="0" borderId="0" xfId="0" applyNumberFormat="1"/>
    <xf numFmtId="9" fontId="0" fillId="0" borderId="0" xfId="0" applyNumberFormat="1" applyAlignment="1">
      <alignment vertical="center" wrapText="1"/>
    </xf>
    <xf numFmtId="0" fontId="0" fillId="0" borderId="0" xfId="0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0" fillId="0" borderId="0" xfId="2" applyAlignment="1" applyProtection="1">
      <alignment horizontal="left" vertical="center"/>
    </xf>
    <xf numFmtId="170" fontId="0" fillId="0" borderId="0" xfId="3" applyNumberFormat="1" applyFont="1"/>
    <xf numFmtId="10" fontId="0" fillId="0" borderId="0" xfId="3" applyNumberFormat="1" applyFont="1"/>
    <xf numFmtId="6" fontId="0" fillId="0" borderId="0" xfId="1" applyNumberFormat="1" applyFont="1"/>
    <xf numFmtId="6" fontId="0" fillId="0" borderId="0" xfId="0" applyNumberFormat="1"/>
    <xf numFmtId="49" fontId="0" fillId="0" borderId="0" xfId="0" applyNumberFormat="1"/>
    <xf numFmtId="8" fontId="0" fillId="0" borderId="0" xfId="1" applyFont="1"/>
    <xf numFmtId="0" fontId="14" fillId="0" borderId="0" xfId="0" applyFont="1"/>
    <xf numFmtId="0" fontId="14" fillId="0" borderId="0" xfId="0" applyNumberFormat="1" applyFont="1"/>
    <xf numFmtId="0" fontId="14" fillId="0" borderId="0" xfId="3" applyNumberFormat="1" applyFont="1"/>
    <xf numFmtId="11" fontId="14" fillId="0" borderId="0" xfId="0" applyNumberFormat="1" applyFont="1"/>
    <xf numFmtId="11" fontId="14" fillId="0" borderId="0" xfId="3" applyNumberFormat="1" applyFont="1"/>
    <xf numFmtId="9" fontId="14" fillId="0" borderId="0" xfId="3" applyFont="1"/>
    <xf numFmtId="9" fontId="14" fillId="0" borderId="0" xfId="0" applyNumberFormat="1" applyFont="1"/>
    <xf numFmtId="8" fontId="14" fillId="0" borderId="0" xfId="0" applyNumberFormat="1" applyFont="1"/>
    <xf numFmtId="0" fontId="2" fillId="0" borderId="0" xfId="0" applyFont="1" applyAlignment="1">
      <alignment horizontal="left" wrapText="1"/>
    </xf>
    <xf numFmtId="0" fontId="11" fillId="0" borderId="0" xfId="0" applyFont="1" applyAlignment="1">
      <alignment horizontal="left" wrapText="1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2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left" wrapText="1"/>
    </xf>
    <xf numFmtId="0" fontId="5" fillId="0" borderId="12" xfId="0" applyFont="1" applyBorder="1" applyAlignment="1">
      <alignment horizontal="left" vertical="top" wrapText="1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1" fontId="5" fillId="0" borderId="13" xfId="0" applyNumberFormat="1" applyFont="1" applyBorder="1" applyAlignment="1">
      <alignment horizontal="center" vertical="center"/>
    </xf>
    <xf numFmtId="1" fontId="5" fillId="0" borderId="14" xfId="0" applyNumberFormat="1" applyFont="1" applyBorder="1" applyAlignment="1">
      <alignment horizontal="center" vertical="center"/>
    </xf>
    <xf numFmtId="1" fontId="5" fillId="0" borderId="15" xfId="0" applyNumberFormat="1" applyFont="1" applyBorder="1" applyAlignment="1">
      <alignment horizontal="center" vertical="center"/>
    </xf>
    <xf numFmtId="3" fontId="5" fillId="0" borderId="2" xfId="0" applyNumberFormat="1" applyFont="1" applyBorder="1" applyAlignment="1">
      <alignment horizontal="center" vertical="center" wrapText="1"/>
    </xf>
    <xf numFmtId="3" fontId="5" fillId="0" borderId="3" xfId="0" applyNumberFormat="1" applyFont="1" applyBorder="1" applyAlignment="1">
      <alignment horizontal="center" vertical="center" wrapText="1"/>
    </xf>
    <xf numFmtId="3" fontId="5" fillId="0" borderId="4" xfId="0" applyNumberFormat="1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" fontId="14" fillId="0" borderId="0" xfId="0" applyNumberFormat="1" applyFont="1"/>
    <xf numFmtId="0" fontId="14" fillId="0" borderId="0" xfId="1" applyNumberFormat="1" applyFont="1"/>
    <xf numFmtId="1" fontId="14" fillId="0" borderId="26" xfId="0" applyNumberFormat="1" applyFont="1" applyBorder="1"/>
    <xf numFmtId="1" fontId="14" fillId="0" borderId="27" xfId="0" applyNumberFormat="1" applyFont="1" applyBorder="1"/>
    <xf numFmtId="1" fontId="14" fillId="0" borderId="28" xfId="0" applyNumberFormat="1" applyFont="1" applyBorder="1"/>
  </cellXfs>
  <cellStyles count="4">
    <cellStyle name="Currency" xfId="1" builtinId="4"/>
    <cellStyle name="Hyperlink" xfId="2" builtinId="8"/>
    <cellStyle name="Normal" xfId="0" builtinId="0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bankrate.com/finance/taxes/2011-tax-bracket-rates.aspx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282"/>
  <sheetViews>
    <sheetView zoomScaleNormal="100" workbookViewId="0">
      <pane xSplit="1" ySplit="8" topLeftCell="C9" activePane="bottomRight" state="frozen"/>
      <selection pane="topRight" activeCell="B1" sqref="B1"/>
      <selection pane="bottomLeft" activeCell="A9" sqref="A9"/>
      <selection pane="bottomRight" activeCell="A30" sqref="A30"/>
    </sheetView>
  </sheetViews>
  <sheetFormatPr defaultRowHeight="11.25" x14ac:dyDescent="0.2"/>
  <cols>
    <col min="1" max="1" width="64.85546875" style="5" customWidth="1"/>
    <col min="2" max="8" width="15.7109375" style="2" customWidth="1"/>
    <col min="9" max="20" width="15.7109375" style="3" customWidth="1"/>
    <col min="21" max="79" width="15.7109375" style="4" customWidth="1"/>
    <col min="80" max="16384" width="9.140625" style="4"/>
  </cols>
  <sheetData>
    <row r="1" spans="1:79" ht="42" customHeight="1" x14ac:dyDescent="0.2">
      <c r="A1" s="68" t="s">
        <v>43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8"/>
      <c r="AG1" s="68"/>
      <c r="AH1" s="68"/>
      <c r="AI1" s="68"/>
      <c r="AJ1" s="68"/>
      <c r="AK1" s="68"/>
      <c r="AL1" s="68"/>
      <c r="AM1" s="68"/>
      <c r="AN1" s="68"/>
      <c r="AO1" s="68"/>
      <c r="AP1" s="68"/>
      <c r="AQ1" s="68"/>
      <c r="AR1" s="68"/>
      <c r="AS1" s="68"/>
      <c r="AT1" s="68"/>
      <c r="AU1" s="68"/>
      <c r="AV1" s="68"/>
      <c r="AW1" s="68"/>
      <c r="AX1" s="68"/>
      <c r="AY1" s="68"/>
      <c r="AZ1" s="68"/>
      <c r="BA1" s="68"/>
      <c r="BB1" s="68"/>
      <c r="BC1" s="68"/>
      <c r="BD1" s="68"/>
      <c r="BE1" s="68"/>
      <c r="BF1" s="68"/>
      <c r="BG1" s="68"/>
      <c r="BH1" s="68"/>
      <c r="BI1" s="68"/>
      <c r="BJ1" s="68"/>
      <c r="BK1" s="68"/>
      <c r="BL1" s="68"/>
      <c r="BM1" s="68"/>
      <c r="BN1" s="68"/>
      <c r="BO1" s="68"/>
      <c r="BP1" s="68"/>
      <c r="BQ1" s="68"/>
      <c r="BR1" s="68"/>
      <c r="BS1" s="68"/>
      <c r="BT1" s="68"/>
      <c r="BU1" s="68"/>
      <c r="BV1" s="68"/>
      <c r="BW1" s="68"/>
      <c r="BX1" s="68"/>
      <c r="BY1" s="68"/>
      <c r="BZ1" s="68"/>
      <c r="CA1" s="68"/>
    </row>
    <row r="2" spans="1:79" ht="12.75" customHeight="1" thickBot="1" x14ac:dyDescent="0.2">
      <c r="A2" s="69" t="s">
        <v>41</v>
      </c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69"/>
      <c r="AJ2" s="69"/>
      <c r="AK2" s="69"/>
      <c r="AL2" s="69"/>
      <c r="AM2" s="69"/>
      <c r="AN2" s="69"/>
      <c r="AO2" s="69"/>
      <c r="AP2" s="69"/>
      <c r="AQ2" s="69"/>
      <c r="AR2" s="69"/>
      <c r="AS2" s="69"/>
      <c r="AT2" s="69"/>
      <c r="AU2" s="69"/>
      <c r="AV2" s="69"/>
      <c r="AW2" s="69"/>
      <c r="AX2" s="69"/>
      <c r="AY2" s="69"/>
      <c r="AZ2" s="69"/>
      <c r="BA2" s="69"/>
      <c r="BB2" s="69"/>
      <c r="BC2" s="69"/>
      <c r="BD2" s="69"/>
      <c r="BE2" s="69"/>
      <c r="BF2" s="69"/>
      <c r="BG2" s="69"/>
      <c r="BH2" s="69"/>
      <c r="BI2" s="69"/>
      <c r="BJ2" s="69"/>
      <c r="BK2" s="69"/>
      <c r="BL2" s="69"/>
      <c r="BM2" s="69"/>
      <c r="BN2" s="69"/>
      <c r="BO2" s="69"/>
      <c r="BP2" s="69"/>
      <c r="BQ2" s="69"/>
      <c r="BR2" s="69"/>
      <c r="BS2" s="69"/>
      <c r="BT2" s="69"/>
      <c r="BU2" s="69"/>
      <c r="BV2" s="69"/>
      <c r="BW2" s="69"/>
      <c r="BX2" s="69"/>
      <c r="BY2" s="69"/>
      <c r="BZ2" s="69"/>
      <c r="CA2" s="69"/>
    </row>
    <row r="3" spans="1:79" s="9" customFormat="1" ht="15" customHeight="1" thickTop="1" x14ac:dyDescent="0.15">
      <c r="A3" s="79" t="s">
        <v>38</v>
      </c>
      <c r="B3" s="70" t="s">
        <v>0</v>
      </c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2"/>
      <c r="O3" s="70" t="s">
        <v>25</v>
      </c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2"/>
      <c r="AB3" s="70" t="s">
        <v>32</v>
      </c>
      <c r="AC3" s="71"/>
      <c r="AD3" s="71"/>
      <c r="AE3" s="71"/>
      <c r="AF3" s="71"/>
      <c r="AG3" s="71"/>
      <c r="AH3" s="71"/>
      <c r="AI3" s="71"/>
      <c r="AJ3" s="71"/>
      <c r="AK3" s="71"/>
      <c r="AL3" s="71"/>
      <c r="AM3" s="71"/>
      <c r="AN3" s="72"/>
      <c r="AO3" s="73" t="s">
        <v>42</v>
      </c>
      <c r="AP3" s="74"/>
      <c r="AQ3" s="74"/>
      <c r="AR3" s="74"/>
      <c r="AS3" s="74"/>
      <c r="AT3" s="74"/>
      <c r="AU3" s="74"/>
      <c r="AV3" s="74"/>
      <c r="AW3" s="74"/>
      <c r="AX3" s="74"/>
      <c r="AY3" s="74"/>
      <c r="AZ3" s="74"/>
      <c r="BA3" s="75"/>
      <c r="BB3" s="70" t="s">
        <v>33</v>
      </c>
      <c r="BC3" s="71"/>
      <c r="BD3" s="71"/>
      <c r="BE3" s="71"/>
      <c r="BF3" s="71"/>
      <c r="BG3" s="71"/>
      <c r="BH3" s="71"/>
      <c r="BI3" s="71"/>
      <c r="BJ3" s="71"/>
      <c r="BK3" s="71"/>
      <c r="BL3" s="71"/>
      <c r="BM3" s="71"/>
      <c r="BN3" s="72"/>
      <c r="BO3" s="73" t="s">
        <v>26</v>
      </c>
      <c r="BP3" s="74"/>
      <c r="BQ3" s="74"/>
      <c r="BR3" s="74"/>
      <c r="BS3" s="74"/>
      <c r="BT3" s="74"/>
      <c r="BU3" s="74"/>
      <c r="BV3" s="74"/>
      <c r="BW3" s="74"/>
      <c r="BX3" s="74"/>
      <c r="BY3" s="74"/>
      <c r="BZ3" s="74"/>
      <c r="CA3" s="74"/>
    </row>
    <row r="4" spans="1:79" ht="15" customHeight="1" x14ac:dyDescent="0.15">
      <c r="A4" s="80"/>
      <c r="B4" s="76" t="s">
        <v>37</v>
      </c>
      <c r="C4" s="62" t="s">
        <v>39</v>
      </c>
      <c r="D4" s="62" t="s">
        <v>40</v>
      </c>
      <c r="E4" s="57" t="s">
        <v>1</v>
      </c>
      <c r="F4" s="58"/>
      <c r="G4" s="57" t="s">
        <v>2</v>
      </c>
      <c r="H4" s="58"/>
      <c r="I4" s="57" t="s">
        <v>3</v>
      </c>
      <c r="J4" s="58"/>
      <c r="K4" s="57" t="s">
        <v>4</v>
      </c>
      <c r="L4" s="58"/>
      <c r="M4" s="57" t="s">
        <v>5</v>
      </c>
      <c r="N4" s="58"/>
      <c r="O4" s="76" t="s">
        <v>37</v>
      </c>
      <c r="P4" s="62" t="s">
        <v>39</v>
      </c>
      <c r="Q4" s="62" t="s">
        <v>40</v>
      </c>
      <c r="R4" s="57" t="s">
        <v>1</v>
      </c>
      <c r="S4" s="58"/>
      <c r="T4" s="57" t="s">
        <v>2</v>
      </c>
      <c r="U4" s="58"/>
      <c r="V4" s="57" t="s">
        <v>3</v>
      </c>
      <c r="W4" s="58"/>
      <c r="X4" s="57" t="s">
        <v>4</v>
      </c>
      <c r="Y4" s="58"/>
      <c r="Z4" s="57" t="s">
        <v>5</v>
      </c>
      <c r="AA4" s="58"/>
      <c r="AB4" s="76" t="s">
        <v>37</v>
      </c>
      <c r="AC4" s="62" t="s">
        <v>39</v>
      </c>
      <c r="AD4" s="62" t="s">
        <v>40</v>
      </c>
      <c r="AE4" s="57" t="s">
        <v>1</v>
      </c>
      <c r="AF4" s="58"/>
      <c r="AG4" s="57" t="s">
        <v>2</v>
      </c>
      <c r="AH4" s="58"/>
      <c r="AI4" s="57" t="s">
        <v>3</v>
      </c>
      <c r="AJ4" s="58"/>
      <c r="AK4" s="57" t="s">
        <v>4</v>
      </c>
      <c r="AL4" s="58"/>
      <c r="AM4" s="57" t="s">
        <v>5</v>
      </c>
      <c r="AN4" s="58"/>
      <c r="AO4" s="76" t="s">
        <v>37</v>
      </c>
      <c r="AP4" s="62" t="s">
        <v>39</v>
      </c>
      <c r="AQ4" s="62" t="s">
        <v>40</v>
      </c>
      <c r="AR4" s="57" t="s">
        <v>1</v>
      </c>
      <c r="AS4" s="58"/>
      <c r="AT4" s="57" t="s">
        <v>2</v>
      </c>
      <c r="AU4" s="58"/>
      <c r="AV4" s="57" t="s">
        <v>3</v>
      </c>
      <c r="AW4" s="58"/>
      <c r="AX4" s="57" t="s">
        <v>4</v>
      </c>
      <c r="AY4" s="58"/>
      <c r="AZ4" s="57" t="s">
        <v>5</v>
      </c>
      <c r="BA4" s="58"/>
      <c r="BB4" s="76" t="s">
        <v>37</v>
      </c>
      <c r="BC4" s="62" t="s">
        <v>39</v>
      </c>
      <c r="BD4" s="62" t="s">
        <v>40</v>
      </c>
      <c r="BE4" s="57" t="s">
        <v>1</v>
      </c>
      <c r="BF4" s="58"/>
      <c r="BG4" s="57" t="s">
        <v>2</v>
      </c>
      <c r="BH4" s="58"/>
      <c r="BI4" s="57" t="s">
        <v>3</v>
      </c>
      <c r="BJ4" s="58"/>
      <c r="BK4" s="57" t="s">
        <v>4</v>
      </c>
      <c r="BL4" s="58"/>
      <c r="BM4" s="57" t="s">
        <v>5</v>
      </c>
      <c r="BN4" s="58"/>
      <c r="BO4" s="76" t="s">
        <v>37</v>
      </c>
      <c r="BP4" s="62" t="s">
        <v>39</v>
      </c>
      <c r="BQ4" s="62" t="s">
        <v>40</v>
      </c>
      <c r="BR4" s="57" t="s">
        <v>1</v>
      </c>
      <c r="BS4" s="58"/>
      <c r="BT4" s="57" t="s">
        <v>2</v>
      </c>
      <c r="BU4" s="58"/>
      <c r="BV4" s="57" t="s">
        <v>3</v>
      </c>
      <c r="BW4" s="58"/>
      <c r="BX4" s="57" t="s">
        <v>4</v>
      </c>
      <c r="BY4" s="58"/>
      <c r="BZ4" s="57" t="s">
        <v>5</v>
      </c>
      <c r="CA4" s="59"/>
    </row>
    <row r="5" spans="1:79" ht="15" customHeight="1" x14ac:dyDescent="0.15">
      <c r="A5" s="80"/>
      <c r="B5" s="77"/>
      <c r="C5" s="63"/>
      <c r="D5" s="63"/>
      <c r="E5" s="62" t="s">
        <v>37</v>
      </c>
      <c r="F5" s="65" t="s">
        <v>6</v>
      </c>
      <c r="G5" s="62" t="s">
        <v>37</v>
      </c>
      <c r="H5" s="65" t="s">
        <v>6</v>
      </c>
      <c r="I5" s="62" t="s">
        <v>37</v>
      </c>
      <c r="J5" s="65" t="s">
        <v>6</v>
      </c>
      <c r="K5" s="62" t="s">
        <v>37</v>
      </c>
      <c r="L5" s="65" t="s">
        <v>6</v>
      </c>
      <c r="M5" s="62" t="s">
        <v>37</v>
      </c>
      <c r="N5" s="65" t="s">
        <v>6</v>
      </c>
      <c r="O5" s="77"/>
      <c r="P5" s="63"/>
      <c r="Q5" s="63"/>
      <c r="R5" s="62" t="s">
        <v>37</v>
      </c>
      <c r="S5" s="65" t="s">
        <v>6</v>
      </c>
      <c r="T5" s="62" t="s">
        <v>37</v>
      </c>
      <c r="U5" s="65" t="s">
        <v>6</v>
      </c>
      <c r="V5" s="62" t="s">
        <v>37</v>
      </c>
      <c r="W5" s="65" t="s">
        <v>6</v>
      </c>
      <c r="X5" s="62" t="s">
        <v>37</v>
      </c>
      <c r="Y5" s="65" t="s">
        <v>6</v>
      </c>
      <c r="Z5" s="62" t="s">
        <v>37</v>
      </c>
      <c r="AA5" s="65" t="s">
        <v>6</v>
      </c>
      <c r="AB5" s="77"/>
      <c r="AC5" s="63"/>
      <c r="AD5" s="63"/>
      <c r="AE5" s="62" t="s">
        <v>37</v>
      </c>
      <c r="AF5" s="65" t="s">
        <v>6</v>
      </c>
      <c r="AG5" s="62" t="s">
        <v>37</v>
      </c>
      <c r="AH5" s="65" t="s">
        <v>6</v>
      </c>
      <c r="AI5" s="62" t="s">
        <v>37</v>
      </c>
      <c r="AJ5" s="65" t="s">
        <v>6</v>
      </c>
      <c r="AK5" s="62" t="s">
        <v>37</v>
      </c>
      <c r="AL5" s="65" t="s">
        <v>6</v>
      </c>
      <c r="AM5" s="62" t="s">
        <v>37</v>
      </c>
      <c r="AN5" s="65" t="s">
        <v>6</v>
      </c>
      <c r="AO5" s="77"/>
      <c r="AP5" s="63"/>
      <c r="AQ5" s="63"/>
      <c r="AR5" s="62" t="s">
        <v>37</v>
      </c>
      <c r="AS5" s="65" t="s">
        <v>6</v>
      </c>
      <c r="AT5" s="62" t="s">
        <v>37</v>
      </c>
      <c r="AU5" s="65" t="s">
        <v>6</v>
      </c>
      <c r="AV5" s="62" t="s">
        <v>37</v>
      </c>
      <c r="AW5" s="65" t="s">
        <v>6</v>
      </c>
      <c r="AX5" s="62" t="s">
        <v>37</v>
      </c>
      <c r="AY5" s="65" t="s">
        <v>6</v>
      </c>
      <c r="AZ5" s="62" t="s">
        <v>37</v>
      </c>
      <c r="BA5" s="65" t="s">
        <v>6</v>
      </c>
      <c r="BB5" s="77"/>
      <c r="BC5" s="63"/>
      <c r="BD5" s="63"/>
      <c r="BE5" s="62" t="s">
        <v>37</v>
      </c>
      <c r="BF5" s="65" t="s">
        <v>6</v>
      </c>
      <c r="BG5" s="62" t="s">
        <v>37</v>
      </c>
      <c r="BH5" s="65" t="s">
        <v>6</v>
      </c>
      <c r="BI5" s="62" t="s">
        <v>37</v>
      </c>
      <c r="BJ5" s="65" t="s">
        <v>6</v>
      </c>
      <c r="BK5" s="62" t="s">
        <v>37</v>
      </c>
      <c r="BL5" s="65" t="s">
        <v>6</v>
      </c>
      <c r="BM5" s="62" t="s">
        <v>37</v>
      </c>
      <c r="BN5" s="65" t="s">
        <v>6</v>
      </c>
      <c r="BO5" s="77"/>
      <c r="BP5" s="63"/>
      <c r="BQ5" s="63"/>
      <c r="BR5" s="62" t="s">
        <v>37</v>
      </c>
      <c r="BS5" s="65" t="s">
        <v>6</v>
      </c>
      <c r="BT5" s="62" t="s">
        <v>37</v>
      </c>
      <c r="BU5" s="65" t="s">
        <v>6</v>
      </c>
      <c r="BV5" s="62" t="s">
        <v>37</v>
      </c>
      <c r="BW5" s="65" t="s">
        <v>6</v>
      </c>
      <c r="BX5" s="62" t="s">
        <v>37</v>
      </c>
      <c r="BY5" s="65" t="s">
        <v>6</v>
      </c>
      <c r="BZ5" s="62" t="s">
        <v>37</v>
      </c>
      <c r="CA5" s="82" t="s">
        <v>6</v>
      </c>
    </row>
    <row r="6" spans="1:79" ht="15" customHeight="1" x14ac:dyDescent="0.15">
      <c r="A6" s="80"/>
      <c r="B6" s="77"/>
      <c r="C6" s="63"/>
      <c r="D6" s="63"/>
      <c r="E6" s="63"/>
      <c r="F6" s="66"/>
      <c r="G6" s="63"/>
      <c r="H6" s="66"/>
      <c r="I6" s="63"/>
      <c r="J6" s="66"/>
      <c r="K6" s="63"/>
      <c r="L6" s="66"/>
      <c r="M6" s="63"/>
      <c r="N6" s="66"/>
      <c r="O6" s="77"/>
      <c r="P6" s="63"/>
      <c r="Q6" s="63"/>
      <c r="R6" s="63"/>
      <c r="S6" s="66"/>
      <c r="T6" s="63"/>
      <c r="U6" s="66"/>
      <c r="V6" s="63"/>
      <c r="W6" s="66"/>
      <c r="X6" s="63"/>
      <c r="Y6" s="66"/>
      <c r="Z6" s="63"/>
      <c r="AA6" s="66"/>
      <c r="AB6" s="77"/>
      <c r="AC6" s="63"/>
      <c r="AD6" s="63"/>
      <c r="AE6" s="63"/>
      <c r="AF6" s="66"/>
      <c r="AG6" s="63"/>
      <c r="AH6" s="66"/>
      <c r="AI6" s="63"/>
      <c r="AJ6" s="66"/>
      <c r="AK6" s="63"/>
      <c r="AL6" s="66"/>
      <c r="AM6" s="63"/>
      <c r="AN6" s="66"/>
      <c r="AO6" s="77"/>
      <c r="AP6" s="63"/>
      <c r="AQ6" s="63"/>
      <c r="AR6" s="63"/>
      <c r="AS6" s="66"/>
      <c r="AT6" s="63"/>
      <c r="AU6" s="66"/>
      <c r="AV6" s="63"/>
      <c r="AW6" s="66"/>
      <c r="AX6" s="63"/>
      <c r="AY6" s="66"/>
      <c r="AZ6" s="63"/>
      <c r="BA6" s="66"/>
      <c r="BB6" s="77"/>
      <c r="BC6" s="63"/>
      <c r="BD6" s="63"/>
      <c r="BE6" s="63"/>
      <c r="BF6" s="66"/>
      <c r="BG6" s="63"/>
      <c r="BH6" s="66"/>
      <c r="BI6" s="63"/>
      <c r="BJ6" s="66"/>
      <c r="BK6" s="63"/>
      <c r="BL6" s="66"/>
      <c r="BM6" s="63"/>
      <c r="BN6" s="66"/>
      <c r="BO6" s="77"/>
      <c r="BP6" s="63"/>
      <c r="BQ6" s="63"/>
      <c r="BR6" s="63"/>
      <c r="BS6" s="66"/>
      <c r="BT6" s="63"/>
      <c r="BU6" s="66"/>
      <c r="BV6" s="63"/>
      <c r="BW6" s="66"/>
      <c r="BX6" s="63"/>
      <c r="BY6" s="66"/>
      <c r="BZ6" s="63"/>
      <c r="CA6" s="83"/>
    </row>
    <row r="7" spans="1:79" ht="15" customHeight="1" x14ac:dyDescent="0.15">
      <c r="A7" s="81"/>
      <c r="B7" s="78"/>
      <c r="C7" s="64"/>
      <c r="D7" s="64"/>
      <c r="E7" s="64"/>
      <c r="F7" s="67"/>
      <c r="G7" s="64"/>
      <c r="H7" s="67"/>
      <c r="I7" s="64"/>
      <c r="J7" s="67"/>
      <c r="K7" s="64"/>
      <c r="L7" s="67"/>
      <c r="M7" s="64"/>
      <c r="N7" s="67"/>
      <c r="O7" s="78"/>
      <c r="P7" s="64"/>
      <c r="Q7" s="64"/>
      <c r="R7" s="64"/>
      <c r="S7" s="67"/>
      <c r="T7" s="64"/>
      <c r="U7" s="67"/>
      <c r="V7" s="64"/>
      <c r="W7" s="67"/>
      <c r="X7" s="64"/>
      <c r="Y7" s="67"/>
      <c r="Z7" s="64"/>
      <c r="AA7" s="67"/>
      <c r="AB7" s="78"/>
      <c r="AC7" s="64"/>
      <c r="AD7" s="64"/>
      <c r="AE7" s="64"/>
      <c r="AF7" s="67"/>
      <c r="AG7" s="64"/>
      <c r="AH7" s="67"/>
      <c r="AI7" s="64"/>
      <c r="AJ7" s="67"/>
      <c r="AK7" s="64"/>
      <c r="AL7" s="67"/>
      <c r="AM7" s="64"/>
      <c r="AN7" s="67"/>
      <c r="AO7" s="78"/>
      <c r="AP7" s="64"/>
      <c r="AQ7" s="64"/>
      <c r="AR7" s="64"/>
      <c r="AS7" s="67"/>
      <c r="AT7" s="64"/>
      <c r="AU7" s="67"/>
      <c r="AV7" s="64"/>
      <c r="AW7" s="67"/>
      <c r="AX7" s="64"/>
      <c r="AY7" s="67"/>
      <c r="AZ7" s="64"/>
      <c r="BA7" s="67"/>
      <c r="BB7" s="78"/>
      <c r="BC7" s="64"/>
      <c r="BD7" s="64"/>
      <c r="BE7" s="64"/>
      <c r="BF7" s="67"/>
      <c r="BG7" s="64"/>
      <c r="BH7" s="67"/>
      <c r="BI7" s="64"/>
      <c r="BJ7" s="67"/>
      <c r="BK7" s="64"/>
      <c r="BL7" s="67"/>
      <c r="BM7" s="64"/>
      <c r="BN7" s="67"/>
      <c r="BO7" s="78"/>
      <c r="BP7" s="64"/>
      <c r="BQ7" s="64"/>
      <c r="BR7" s="64"/>
      <c r="BS7" s="67"/>
      <c r="BT7" s="64"/>
      <c r="BU7" s="67"/>
      <c r="BV7" s="64"/>
      <c r="BW7" s="67"/>
      <c r="BX7" s="64"/>
      <c r="BY7" s="67"/>
      <c r="BZ7" s="64"/>
      <c r="CA7" s="84"/>
    </row>
    <row r="8" spans="1:79" ht="15" customHeight="1" x14ac:dyDescent="0.2">
      <c r="B8" s="6">
        <v>-1</v>
      </c>
      <c r="C8" s="6">
        <v>-2</v>
      </c>
      <c r="D8" s="6">
        <v>-3</v>
      </c>
      <c r="E8" s="6">
        <v>-4</v>
      </c>
      <c r="F8" s="6">
        <v>-5</v>
      </c>
      <c r="G8" s="6">
        <v>-6</v>
      </c>
      <c r="H8" s="6">
        <v>-7</v>
      </c>
      <c r="I8" s="6">
        <v>-8</v>
      </c>
      <c r="J8" s="6">
        <v>-9</v>
      </c>
      <c r="K8" s="6">
        <v>-10</v>
      </c>
      <c r="L8" s="6">
        <v>-11</v>
      </c>
      <c r="M8" s="6">
        <v>-12</v>
      </c>
      <c r="N8" s="6">
        <v>-13</v>
      </c>
      <c r="O8" s="6">
        <v>-14</v>
      </c>
      <c r="P8" s="6">
        <v>-15</v>
      </c>
      <c r="Q8" s="6">
        <v>-16</v>
      </c>
      <c r="R8" s="6">
        <v>-17</v>
      </c>
      <c r="S8" s="6">
        <v>-18</v>
      </c>
      <c r="T8" s="6">
        <v>-19</v>
      </c>
      <c r="U8" s="6">
        <v>-20</v>
      </c>
      <c r="V8" s="6">
        <v>-21</v>
      </c>
      <c r="W8" s="6">
        <v>-22</v>
      </c>
      <c r="X8" s="6">
        <v>-23</v>
      </c>
      <c r="Y8" s="6">
        <v>-24</v>
      </c>
      <c r="Z8" s="6">
        <v>-25</v>
      </c>
      <c r="AA8" s="6">
        <v>-26</v>
      </c>
      <c r="AB8" s="6">
        <v>-27</v>
      </c>
      <c r="AC8" s="6">
        <v>-28</v>
      </c>
      <c r="AD8" s="6">
        <v>-29</v>
      </c>
      <c r="AE8" s="6">
        <v>-30</v>
      </c>
      <c r="AF8" s="6">
        <v>-31</v>
      </c>
      <c r="AG8" s="6">
        <v>-32</v>
      </c>
      <c r="AH8" s="6">
        <v>-33</v>
      </c>
      <c r="AI8" s="6">
        <v>-34</v>
      </c>
      <c r="AJ8" s="6">
        <v>-35</v>
      </c>
      <c r="AK8" s="6">
        <v>-36</v>
      </c>
      <c r="AL8" s="6">
        <v>-37</v>
      </c>
      <c r="AM8" s="6">
        <v>-38</v>
      </c>
      <c r="AN8" s="6">
        <v>-39</v>
      </c>
      <c r="AO8" s="7">
        <v>-40</v>
      </c>
      <c r="AP8" s="7">
        <v>-41</v>
      </c>
      <c r="AQ8" s="7">
        <v>-42</v>
      </c>
      <c r="AR8" s="7">
        <v>-43</v>
      </c>
      <c r="AS8" s="7">
        <v>-44</v>
      </c>
      <c r="AT8" s="7">
        <v>-45</v>
      </c>
      <c r="AU8" s="7">
        <v>-46</v>
      </c>
      <c r="AV8" s="7">
        <v>-47</v>
      </c>
      <c r="AW8" s="7">
        <v>-48</v>
      </c>
      <c r="AX8" s="7">
        <v>-49</v>
      </c>
      <c r="AY8" s="7">
        <v>-50</v>
      </c>
      <c r="AZ8" s="7">
        <v>-51</v>
      </c>
      <c r="BA8" s="7">
        <v>-52</v>
      </c>
      <c r="BB8" s="6">
        <v>-53</v>
      </c>
      <c r="BC8" s="6">
        <v>-54</v>
      </c>
      <c r="BD8" s="6">
        <v>-55</v>
      </c>
      <c r="BE8" s="6">
        <v>-56</v>
      </c>
      <c r="BF8" s="6">
        <v>-57</v>
      </c>
      <c r="BG8" s="6">
        <v>-58</v>
      </c>
      <c r="BH8" s="6">
        <v>-59</v>
      </c>
      <c r="BI8" s="6">
        <v>-60</v>
      </c>
      <c r="BJ8" s="6">
        <v>-61</v>
      </c>
      <c r="BK8" s="6">
        <v>-62</v>
      </c>
      <c r="BL8" s="6">
        <v>-63</v>
      </c>
      <c r="BM8" s="6">
        <v>-64</v>
      </c>
      <c r="BN8" s="6">
        <v>-65</v>
      </c>
      <c r="BO8" s="7">
        <v>-66</v>
      </c>
      <c r="BP8" s="7">
        <v>-67</v>
      </c>
      <c r="BQ8" s="7">
        <v>-68</v>
      </c>
      <c r="BR8" s="7">
        <v>-69</v>
      </c>
      <c r="BS8" s="7">
        <v>-70</v>
      </c>
      <c r="BT8" s="7">
        <v>-71</v>
      </c>
      <c r="BU8" s="7">
        <v>-72</v>
      </c>
      <c r="BV8" s="7">
        <v>-73</v>
      </c>
      <c r="BW8" s="7">
        <v>-74</v>
      </c>
      <c r="BX8" s="7">
        <v>-75</v>
      </c>
      <c r="BY8" s="7">
        <v>-76</v>
      </c>
      <c r="BZ8" s="7">
        <v>-77</v>
      </c>
      <c r="CA8" s="7">
        <v>-78</v>
      </c>
    </row>
    <row r="9" spans="1:79" s="8" customFormat="1" ht="15" customHeight="1" x14ac:dyDescent="0.2">
      <c r="A9" s="17" t="s">
        <v>7</v>
      </c>
      <c r="B9" s="18">
        <v>145370240</v>
      </c>
      <c r="C9" s="18">
        <v>8374142977</v>
      </c>
      <c r="D9" s="18">
        <v>1069958084</v>
      </c>
      <c r="E9" s="18">
        <v>46293834</v>
      </c>
      <c r="F9" s="18">
        <v>1218496717</v>
      </c>
      <c r="G9" s="18">
        <v>96619312</v>
      </c>
      <c r="H9" s="18">
        <v>768668235</v>
      </c>
      <c r="I9" s="18">
        <v>108649479</v>
      </c>
      <c r="J9" s="18">
        <v>5746218265</v>
      </c>
      <c r="K9" s="18">
        <v>91693088</v>
      </c>
      <c r="L9" s="18">
        <v>1045509234</v>
      </c>
      <c r="M9" s="18">
        <v>91694201</v>
      </c>
      <c r="N9" s="18">
        <v>1045510793</v>
      </c>
      <c r="O9" s="18">
        <v>53353614</v>
      </c>
      <c r="P9" s="18">
        <v>5419893618</v>
      </c>
      <c r="Q9" s="18">
        <v>601761733</v>
      </c>
      <c r="R9" s="18">
        <v>26442464</v>
      </c>
      <c r="S9" s="18">
        <v>841844878</v>
      </c>
      <c r="T9" s="18">
        <v>26219022</v>
      </c>
      <c r="U9" s="18">
        <v>317247963</v>
      </c>
      <c r="V9" s="18">
        <v>44600225</v>
      </c>
      <c r="W9" s="18">
        <v>3880542876</v>
      </c>
      <c r="X9" s="18">
        <v>39441245</v>
      </c>
      <c r="Y9" s="18">
        <v>739691127</v>
      </c>
      <c r="Z9" s="18">
        <v>39441246</v>
      </c>
      <c r="AA9" s="18">
        <v>739691143</v>
      </c>
      <c r="AB9" s="18">
        <v>2591000</v>
      </c>
      <c r="AC9" s="18">
        <v>138665218</v>
      </c>
      <c r="AD9" s="18">
        <v>13117152</v>
      </c>
      <c r="AE9" s="18">
        <v>1102106</v>
      </c>
      <c r="AF9" s="18">
        <v>23444434</v>
      </c>
      <c r="AG9" s="18">
        <v>1397801</v>
      </c>
      <c r="AH9" s="18">
        <v>8197549</v>
      </c>
      <c r="AI9" s="18">
        <v>2192822</v>
      </c>
      <c r="AJ9" s="18">
        <v>108026485</v>
      </c>
      <c r="AK9" s="18">
        <v>2048386</v>
      </c>
      <c r="AL9" s="18">
        <v>21355211</v>
      </c>
      <c r="AM9" s="18">
        <v>2048387</v>
      </c>
      <c r="AN9" s="18">
        <v>21355690</v>
      </c>
      <c r="AO9" s="18">
        <v>22061944</v>
      </c>
      <c r="AP9" s="18">
        <v>720286369</v>
      </c>
      <c r="AQ9" s="18">
        <v>216714551</v>
      </c>
      <c r="AR9" s="18">
        <v>4040879</v>
      </c>
      <c r="AS9" s="18">
        <v>79217053</v>
      </c>
      <c r="AT9" s="18">
        <v>17913602</v>
      </c>
      <c r="AU9" s="18">
        <v>152715929</v>
      </c>
      <c r="AV9" s="18">
        <v>13495478</v>
      </c>
      <c r="AW9" s="18">
        <v>336550964</v>
      </c>
      <c r="AX9" s="18">
        <v>6693610</v>
      </c>
      <c r="AY9" s="18">
        <v>42275394</v>
      </c>
      <c r="AZ9" s="18">
        <v>6693610</v>
      </c>
      <c r="BA9" s="18">
        <v>42275758</v>
      </c>
      <c r="BB9" s="18">
        <v>69176</v>
      </c>
      <c r="BC9" s="18">
        <v>4098137</v>
      </c>
      <c r="BD9" s="18">
        <v>675512</v>
      </c>
      <c r="BE9" s="18">
        <v>22206</v>
      </c>
      <c r="BF9" s="18">
        <v>625980</v>
      </c>
      <c r="BG9" s="18">
        <v>43652</v>
      </c>
      <c r="BH9" s="18">
        <v>514142</v>
      </c>
      <c r="BI9" s="18">
        <v>46797</v>
      </c>
      <c r="BJ9" s="18">
        <v>2598753</v>
      </c>
      <c r="BK9" s="18">
        <v>36866</v>
      </c>
      <c r="BL9" s="18">
        <v>444562</v>
      </c>
      <c r="BM9" s="18">
        <v>36866</v>
      </c>
      <c r="BN9" s="18">
        <v>444562</v>
      </c>
      <c r="BO9" s="18">
        <v>67294506</v>
      </c>
      <c r="BP9" s="18">
        <v>2091199636</v>
      </c>
      <c r="BQ9" s="18">
        <v>237689136</v>
      </c>
      <c r="BR9" s="18">
        <v>14686179</v>
      </c>
      <c r="BS9" s="18">
        <v>273364372</v>
      </c>
      <c r="BT9" s="18">
        <v>51045235</v>
      </c>
      <c r="BU9" s="18">
        <v>289992652</v>
      </c>
      <c r="BV9" s="18">
        <v>48314157</v>
      </c>
      <c r="BW9" s="18">
        <v>1418499187</v>
      </c>
      <c r="BX9" s="18">
        <v>43472981</v>
      </c>
      <c r="BY9" s="18">
        <v>241742939</v>
      </c>
      <c r="BZ9" s="18">
        <v>43474092</v>
      </c>
      <c r="CA9" s="19">
        <v>241743641</v>
      </c>
    </row>
    <row r="10" spans="1:79" ht="15" customHeight="1" x14ac:dyDescent="0.2">
      <c r="A10" s="20" t="s">
        <v>8</v>
      </c>
      <c r="B10" s="21">
        <v>2450924</v>
      </c>
      <c r="C10" s="21">
        <v>-195697731</v>
      </c>
      <c r="D10" s="21">
        <v>13143386</v>
      </c>
      <c r="E10" s="21">
        <v>0</v>
      </c>
      <c r="F10" s="21">
        <v>0</v>
      </c>
      <c r="G10" s="21">
        <v>0</v>
      </c>
      <c r="H10" s="21">
        <v>0</v>
      </c>
      <c r="I10" s="21">
        <v>0</v>
      </c>
      <c r="J10" s="21">
        <v>0</v>
      </c>
      <c r="K10" s="21">
        <v>5724</v>
      </c>
      <c r="L10" s="21">
        <v>122706</v>
      </c>
      <c r="M10" s="21">
        <v>5729</v>
      </c>
      <c r="N10" s="21">
        <v>123228</v>
      </c>
      <c r="O10" s="21">
        <v>692121</v>
      </c>
      <c r="P10" s="21">
        <v>-126636304</v>
      </c>
      <c r="Q10" s="21">
        <v>6865290</v>
      </c>
      <c r="R10" s="21">
        <v>0</v>
      </c>
      <c r="S10" s="21">
        <v>0</v>
      </c>
      <c r="T10" s="21">
        <v>0</v>
      </c>
      <c r="U10" s="21">
        <v>0</v>
      </c>
      <c r="V10" s="21">
        <v>0</v>
      </c>
      <c r="W10" s="21">
        <v>0</v>
      </c>
      <c r="X10" s="21">
        <v>3964</v>
      </c>
      <c r="Y10" s="21">
        <v>75928</v>
      </c>
      <c r="Z10" s="21">
        <v>3965</v>
      </c>
      <c r="AA10" s="21">
        <v>75944</v>
      </c>
      <c r="AB10" s="21">
        <v>84933</v>
      </c>
      <c r="AC10" s="21">
        <v>-11703629</v>
      </c>
      <c r="AD10" s="21">
        <v>386889</v>
      </c>
      <c r="AE10" s="21">
        <v>0</v>
      </c>
      <c r="AF10" s="21">
        <v>0</v>
      </c>
      <c r="AG10" s="21">
        <v>0</v>
      </c>
      <c r="AH10" s="21">
        <v>0</v>
      </c>
      <c r="AI10" s="21">
        <v>0</v>
      </c>
      <c r="AJ10" s="21">
        <v>0</v>
      </c>
      <c r="AK10" s="21">
        <v>366</v>
      </c>
      <c r="AL10" s="21">
        <v>7100</v>
      </c>
      <c r="AM10" s="21">
        <v>367</v>
      </c>
      <c r="AN10" s="21">
        <v>7579</v>
      </c>
      <c r="AO10" s="21">
        <v>107462</v>
      </c>
      <c r="AP10" s="21">
        <v>-6925363</v>
      </c>
      <c r="AQ10" s="21">
        <v>899532</v>
      </c>
      <c r="AR10" s="21">
        <v>0</v>
      </c>
      <c r="AS10" s="21">
        <v>0</v>
      </c>
      <c r="AT10" s="21">
        <v>0</v>
      </c>
      <c r="AU10" s="21">
        <v>0</v>
      </c>
      <c r="AV10" s="21">
        <v>0</v>
      </c>
      <c r="AW10" s="21">
        <v>0</v>
      </c>
      <c r="AX10" s="21">
        <v>126</v>
      </c>
      <c r="AY10" s="21">
        <v>2340</v>
      </c>
      <c r="AZ10" s="21">
        <v>126</v>
      </c>
      <c r="BA10" s="21">
        <v>2340</v>
      </c>
      <c r="BB10" s="21">
        <v>3318</v>
      </c>
      <c r="BC10" s="21">
        <v>-75407</v>
      </c>
      <c r="BD10" s="21">
        <v>27487</v>
      </c>
      <c r="BE10" s="21">
        <v>0</v>
      </c>
      <c r="BF10" s="21">
        <v>0</v>
      </c>
      <c r="BG10" s="21">
        <v>0</v>
      </c>
      <c r="BH10" s="21">
        <v>0</v>
      </c>
      <c r="BI10" s="21">
        <v>0</v>
      </c>
      <c r="BJ10" s="21">
        <v>0</v>
      </c>
      <c r="BK10" s="21">
        <v>0</v>
      </c>
      <c r="BL10" s="21">
        <v>0</v>
      </c>
      <c r="BM10" s="21">
        <v>0</v>
      </c>
      <c r="BN10" s="21">
        <v>0</v>
      </c>
      <c r="BO10" s="21">
        <v>1563091</v>
      </c>
      <c r="BP10" s="21">
        <v>-50357028</v>
      </c>
      <c r="BQ10" s="21">
        <v>4964188</v>
      </c>
      <c r="BR10" s="21">
        <v>0</v>
      </c>
      <c r="BS10" s="21">
        <v>0</v>
      </c>
      <c r="BT10" s="21">
        <v>0</v>
      </c>
      <c r="BU10" s="21">
        <v>0</v>
      </c>
      <c r="BV10" s="21">
        <v>0</v>
      </c>
      <c r="BW10" s="21">
        <v>0</v>
      </c>
      <c r="BX10" s="21">
        <v>1268</v>
      </c>
      <c r="BY10" s="21">
        <v>37338</v>
      </c>
      <c r="BZ10" s="21">
        <v>1271</v>
      </c>
      <c r="CA10" s="22">
        <v>37366</v>
      </c>
    </row>
    <row r="11" spans="1:79" ht="15" customHeight="1" x14ac:dyDescent="0.2">
      <c r="A11" s="20" t="s">
        <v>9</v>
      </c>
      <c r="B11" s="21">
        <v>10692838</v>
      </c>
      <c r="C11" s="21">
        <v>27519609</v>
      </c>
      <c r="D11" s="21">
        <v>32082933</v>
      </c>
      <c r="E11" s="21">
        <v>398823</v>
      </c>
      <c r="F11" s="21">
        <v>5817132</v>
      </c>
      <c r="G11" s="21">
        <v>10292029</v>
      </c>
      <c r="H11" s="21">
        <v>53673997</v>
      </c>
      <c r="I11" s="21">
        <v>478628</v>
      </c>
      <c r="J11" s="21">
        <v>465965</v>
      </c>
      <c r="K11" s="21">
        <v>313935</v>
      </c>
      <c r="L11" s="21">
        <v>45686</v>
      </c>
      <c r="M11" s="21">
        <v>313935</v>
      </c>
      <c r="N11" s="21">
        <v>45686</v>
      </c>
      <c r="O11" s="21">
        <v>762132</v>
      </c>
      <c r="P11" s="21">
        <v>1987016</v>
      </c>
      <c r="Q11" s="21">
        <v>6872775</v>
      </c>
      <c r="R11" s="21">
        <v>71774</v>
      </c>
      <c r="S11" s="21">
        <v>1734510</v>
      </c>
      <c r="T11" s="21">
        <v>690357</v>
      </c>
      <c r="U11" s="21">
        <v>8655895</v>
      </c>
      <c r="V11" s="21">
        <v>0</v>
      </c>
      <c r="W11" s="21">
        <v>0</v>
      </c>
      <c r="X11" s="32">
        <v>9</v>
      </c>
      <c r="Y11" s="32">
        <v>86</v>
      </c>
      <c r="Z11" s="32">
        <v>9</v>
      </c>
      <c r="AA11" s="32">
        <v>86</v>
      </c>
      <c r="AB11" s="21">
        <v>126515</v>
      </c>
      <c r="AC11" s="21">
        <v>290338</v>
      </c>
      <c r="AD11" s="21">
        <v>610890</v>
      </c>
      <c r="AE11" s="21">
        <v>19036</v>
      </c>
      <c r="AF11" s="21">
        <v>123287</v>
      </c>
      <c r="AG11" s="21">
        <v>105493</v>
      </c>
      <c r="AH11" s="21">
        <v>599498</v>
      </c>
      <c r="AI11" s="32">
        <v>1999</v>
      </c>
      <c r="AJ11" s="32">
        <v>1173</v>
      </c>
      <c r="AK11" s="32">
        <v>1006</v>
      </c>
      <c r="AL11" s="32">
        <v>61</v>
      </c>
      <c r="AM11" s="32">
        <v>1006</v>
      </c>
      <c r="AN11" s="32">
        <v>61</v>
      </c>
      <c r="AO11" s="21">
        <v>627508</v>
      </c>
      <c r="AP11" s="21">
        <v>1874123</v>
      </c>
      <c r="AQ11" s="21">
        <v>5774519</v>
      </c>
      <c r="AR11" s="21">
        <v>20791</v>
      </c>
      <c r="AS11" s="21">
        <v>252646</v>
      </c>
      <c r="AT11" s="21">
        <v>606717</v>
      </c>
      <c r="AU11" s="21">
        <v>5168631</v>
      </c>
      <c r="AV11" s="21">
        <v>0</v>
      </c>
      <c r="AW11" s="21">
        <v>0</v>
      </c>
      <c r="AX11" s="21">
        <v>0</v>
      </c>
      <c r="AY11" s="21">
        <v>0</v>
      </c>
      <c r="AZ11" s="21">
        <v>0</v>
      </c>
      <c r="BA11" s="21">
        <v>0</v>
      </c>
      <c r="BB11" s="32">
        <v>3105</v>
      </c>
      <c r="BC11" s="32">
        <v>8883</v>
      </c>
      <c r="BD11" s="32">
        <v>30743</v>
      </c>
      <c r="BE11" s="21">
        <v>0</v>
      </c>
      <c r="BF11" s="21">
        <v>0</v>
      </c>
      <c r="BG11" s="32">
        <v>3105</v>
      </c>
      <c r="BH11" s="32">
        <v>36016</v>
      </c>
      <c r="BI11" s="21">
        <v>0</v>
      </c>
      <c r="BJ11" s="21">
        <v>0</v>
      </c>
      <c r="BK11" s="21">
        <v>0</v>
      </c>
      <c r="BL11" s="21">
        <v>0</v>
      </c>
      <c r="BM11" s="21">
        <v>0</v>
      </c>
      <c r="BN11" s="21">
        <v>0</v>
      </c>
      <c r="BO11" s="21">
        <v>9173578</v>
      </c>
      <c r="BP11" s="21">
        <v>23359250</v>
      </c>
      <c r="BQ11" s="21">
        <v>18794005</v>
      </c>
      <c r="BR11" s="21">
        <v>287221</v>
      </c>
      <c r="BS11" s="21">
        <v>3706689</v>
      </c>
      <c r="BT11" s="21">
        <v>8886357</v>
      </c>
      <c r="BU11" s="21">
        <v>39213958</v>
      </c>
      <c r="BV11" s="21">
        <v>476628</v>
      </c>
      <c r="BW11" s="21">
        <v>464792</v>
      </c>
      <c r="BX11" s="21">
        <v>312920</v>
      </c>
      <c r="BY11" s="21">
        <v>45539</v>
      </c>
      <c r="BZ11" s="21">
        <v>312920</v>
      </c>
      <c r="CA11" s="22">
        <v>45539</v>
      </c>
    </row>
    <row r="12" spans="1:79" ht="15" customHeight="1" x14ac:dyDescent="0.2">
      <c r="A12" s="20" t="s">
        <v>10</v>
      </c>
      <c r="B12" s="21">
        <v>12386716</v>
      </c>
      <c r="C12" s="21">
        <v>94270831</v>
      </c>
      <c r="D12" s="21">
        <v>57426070</v>
      </c>
      <c r="E12" s="21">
        <v>539338</v>
      </c>
      <c r="F12" s="21">
        <v>8564958</v>
      </c>
      <c r="G12" s="21">
        <v>11845264</v>
      </c>
      <c r="H12" s="21">
        <v>81792658</v>
      </c>
      <c r="I12" s="21">
        <v>2498562</v>
      </c>
      <c r="J12" s="21">
        <v>4240158</v>
      </c>
      <c r="K12" s="21">
        <v>2174954</v>
      </c>
      <c r="L12" s="21">
        <v>425620</v>
      </c>
      <c r="M12" s="21">
        <v>2174954</v>
      </c>
      <c r="N12" s="21">
        <v>425620</v>
      </c>
      <c r="O12" s="21">
        <v>1200915</v>
      </c>
      <c r="P12" s="21">
        <v>9381543</v>
      </c>
      <c r="Q12" s="21">
        <v>11785289</v>
      </c>
      <c r="R12" s="21">
        <v>124897</v>
      </c>
      <c r="S12" s="21">
        <v>3020124</v>
      </c>
      <c r="T12" s="21">
        <v>1076018</v>
      </c>
      <c r="U12" s="21">
        <v>13393326</v>
      </c>
      <c r="V12" s="21">
        <v>0</v>
      </c>
      <c r="W12" s="21">
        <v>0</v>
      </c>
      <c r="X12" s="32">
        <v>737</v>
      </c>
      <c r="Y12" s="32">
        <v>6955</v>
      </c>
      <c r="Z12" s="32">
        <v>737</v>
      </c>
      <c r="AA12" s="32">
        <v>6955</v>
      </c>
      <c r="AB12" s="21">
        <v>151555</v>
      </c>
      <c r="AC12" s="21">
        <v>1148756</v>
      </c>
      <c r="AD12" s="21">
        <v>664329</v>
      </c>
      <c r="AE12" s="21">
        <v>23289</v>
      </c>
      <c r="AF12" s="21">
        <v>144575</v>
      </c>
      <c r="AG12" s="21">
        <v>126152</v>
      </c>
      <c r="AH12" s="21">
        <v>746910</v>
      </c>
      <c r="AI12" s="21">
        <v>27977</v>
      </c>
      <c r="AJ12" s="21">
        <v>37670</v>
      </c>
      <c r="AK12" s="21">
        <v>24347</v>
      </c>
      <c r="AL12" s="21">
        <v>2991</v>
      </c>
      <c r="AM12" s="21">
        <v>24347</v>
      </c>
      <c r="AN12" s="21">
        <v>2991</v>
      </c>
      <c r="AO12" s="21">
        <v>1927132</v>
      </c>
      <c r="AP12" s="21">
        <v>15641425</v>
      </c>
      <c r="AQ12" s="21">
        <v>17134706</v>
      </c>
      <c r="AR12" s="21">
        <v>43006</v>
      </c>
      <c r="AS12" s="21">
        <v>779978</v>
      </c>
      <c r="AT12" s="21">
        <v>1884125</v>
      </c>
      <c r="AU12" s="21">
        <v>16078421</v>
      </c>
      <c r="AV12" s="32">
        <v>985</v>
      </c>
      <c r="AW12" s="32">
        <v>831</v>
      </c>
      <c r="AX12" s="21">
        <v>0</v>
      </c>
      <c r="AY12" s="21">
        <v>0</v>
      </c>
      <c r="AZ12" s="21">
        <v>0</v>
      </c>
      <c r="BA12" s="21">
        <v>0</v>
      </c>
      <c r="BB12" s="32">
        <v>2311</v>
      </c>
      <c r="BC12" s="32">
        <v>14418</v>
      </c>
      <c r="BD12" s="32">
        <v>20794</v>
      </c>
      <c r="BE12" s="32">
        <v>1005</v>
      </c>
      <c r="BF12" s="32">
        <v>28375</v>
      </c>
      <c r="BG12" s="32">
        <v>1306</v>
      </c>
      <c r="BH12" s="32">
        <v>17403</v>
      </c>
      <c r="BI12" s="21">
        <v>0</v>
      </c>
      <c r="BJ12" s="21">
        <v>0</v>
      </c>
      <c r="BK12" s="21">
        <v>0</v>
      </c>
      <c r="BL12" s="21">
        <v>0</v>
      </c>
      <c r="BM12" s="21">
        <v>0</v>
      </c>
      <c r="BN12" s="21">
        <v>0</v>
      </c>
      <c r="BO12" s="21">
        <v>9104803</v>
      </c>
      <c r="BP12" s="21">
        <v>68084689</v>
      </c>
      <c r="BQ12" s="21">
        <v>27820951</v>
      </c>
      <c r="BR12" s="21">
        <v>347141</v>
      </c>
      <c r="BS12" s="21">
        <v>4591907</v>
      </c>
      <c r="BT12" s="21">
        <v>8757662</v>
      </c>
      <c r="BU12" s="21">
        <v>51556598</v>
      </c>
      <c r="BV12" s="21">
        <v>2469600</v>
      </c>
      <c r="BW12" s="21">
        <v>4201657</v>
      </c>
      <c r="BX12" s="21">
        <v>2149870</v>
      </c>
      <c r="BY12" s="21">
        <v>415674</v>
      </c>
      <c r="BZ12" s="21">
        <v>2149870</v>
      </c>
      <c r="CA12" s="22">
        <v>415674</v>
      </c>
    </row>
    <row r="13" spans="1:79" ht="15" customHeight="1" x14ac:dyDescent="0.2">
      <c r="A13" s="20" t="s">
        <v>11</v>
      </c>
      <c r="B13" s="21">
        <v>12925831</v>
      </c>
      <c r="C13" s="21">
        <v>161447555</v>
      </c>
      <c r="D13" s="21">
        <v>80969097</v>
      </c>
      <c r="E13" s="21">
        <v>895102</v>
      </c>
      <c r="F13" s="21">
        <v>13438645</v>
      </c>
      <c r="G13" s="21">
        <v>12030729</v>
      </c>
      <c r="H13" s="21">
        <v>89951514</v>
      </c>
      <c r="I13" s="21">
        <v>6690738</v>
      </c>
      <c r="J13" s="21">
        <v>21863914</v>
      </c>
      <c r="K13" s="21">
        <v>5037783</v>
      </c>
      <c r="L13" s="21">
        <v>1709805</v>
      </c>
      <c r="M13" s="21">
        <v>5037783</v>
      </c>
      <c r="N13" s="21">
        <v>1709805</v>
      </c>
      <c r="O13" s="21">
        <v>1763357</v>
      </c>
      <c r="P13" s="21">
        <v>22310673</v>
      </c>
      <c r="Q13" s="21">
        <v>18762873</v>
      </c>
      <c r="R13" s="21">
        <v>179779</v>
      </c>
      <c r="S13" s="21">
        <v>3792658</v>
      </c>
      <c r="T13" s="21">
        <v>1583578</v>
      </c>
      <c r="U13" s="21">
        <v>19526945</v>
      </c>
      <c r="V13" s="21">
        <v>0</v>
      </c>
      <c r="W13" s="21">
        <v>0</v>
      </c>
      <c r="X13" s="32">
        <v>308</v>
      </c>
      <c r="Y13" s="32">
        <v>926</v>
      </c>
      <c r="Z13" s="32">
        <v>308</v>
      </c>
      <c r="AA13" s="32">
        <v>926</v>
      </c>
      <c r="AB13" s="21">
        <v>197582</v>
      </c>
      <c r="AC13" s="21">
        <v>2459842</v>
      </c>
      <c r="AD13" s="21">
        <v>938811</v>
      </c>
      <c r="AE13" s="21">
        <v>30878</v>
      </c>
      <c r="AF13" s="21">
        <v>216728</v>
      </c>
      <c r="AG13" s="21">
        <v>166704</v>
      </c>
      <c r="AH13" s="21">
        <v>984924</v>
      </c>
      <c r="AI13" s="21">
        <v>162967</v>
      </c>
      <c r="AJ13" s="21">
        <v>510092</v>
      </c>
      <c r="AK13" s="21">
        <v>138508</v>
      </c>
      <c r="AL13" s="21">
        <v>41114</v>
      </c>
      <c r="AM13" s="21">
        <v>138508</v>
      </c>
      <c r="AN13" s="21">
        <v>41114</v>
      </c>
      <c r="AO13" s="21">
        <v>3190256</v>
      </c>
      <c r="AP13" s="21">
        <v>40237153</v>
      </c>
      <c r="AQ13" s="21">
        <v>31641293</v>
      </c>
      <c r="AR13" s="21">
        <v>73728</v>
      </c>
      <c r="AS13" s="21">
        <v>1105529</v>
      </c>
      <c r="AT13" s="21">
        <v>3116529</v>
      </c>
      <c r="AU13" s="21">
        <v>26579909</v>
      </c>
      <c r="AV13" s="21">
        <v>32175</v>
      </c>
      <c r="AW13" s="21">
        <v>49316</v>
      </c>
      <c r="AX13" s="21">
        <v>15069</v>
      </c>
      <c r="AY13" s="21">
        <v>2332</v>
      </c>
      <c r="AZ13" s="21">
        <v>15069</v>
      </c>
      <c r="BA13" s="21">
        <v>2332</v>
      </c>
      <c r="BB13" s="32">
        <v>4022</v>
      </c>
      <c r="BC13" s="32">
        <v>49785</v>
      </c>
      <c r="BD13" s="32">
        <v>52082</v>
      </c>
      <c r="BE13" s="21">
        <v>0</v>
      </c>
      <c r="BF13" s="21">
        <v>0</v>
      </c>
      <c r="BG13" s="32">
        <v>4022</v>
      </c>
      <c r="BH13" s="32">
        <v>47809</v>
      </c>
      <c r="BI13" s="21">
        <v>0</v>
      </c>
      <c r="BJ13" s="21">
        <v>0</v>
      </c>
      <c r="BK13" s="21">
        <v>0</v>
      </c>
      <c r="BL13" s="21">
        <v>0</v>
      </c>
      <c r="BM13" s="21">
        <v>0</v>
      </c>
      <c r="BN13" s="21">
        <v>0</v>
      </c>
      <c r="BO13" s="21">
        <v>7770614</v>
      </c>
      <c r="BP13" s="21">
        <v>96390103</v>
      </c>
      <c r="BQ13" s="21">
        <v>29574037</v>
      </c>
      <c r="BR13" s="21">
        <v>610717</v>
      </c>
      <c r="BS13" s="21">
        <v>8323730</v>
      </c>
      <c r="BT13" s="21">
        <v>7159897</v>
      </c>
      <c r="BU13" s="21">
        <v>42811927</v>
      </c>
      <c r="BV13" s="21">
        <v>6495597</v>
      </c>
      <c r="BW13" s="21">
        <v>21304506</v>
      </c>
      <c r="BX13" s="21">
        <v>4883897</v>
      </c>
      <c r="BY13" s="21">
        <v>1665434</v>
      </c>
      <c r="BZ13" s="21">
        <v>4883897</v>
      </c>
      <c r="CA13" s="22">
        <v>1665434</v>
      </c>
    </row>
    <row r="14" spans="1:79" ht="15" customHeight="1" x14ac:dyDescent="0.2">
      <c r="A14" s="20" t="s">
        <v>12</v>
      </c>
      <c r="B14" s="21">
        <v>11880059</v>
      </c>
      <c r="C14" s="21">
        <v>206970140</v>
      </c>
      <c r="D14" s="21">
        <v>82654429</v>
      </c>
      <c r="E14" s="21">
        <v>1069474</v>
      </c>
      <c r="F14" s="21">
        <v>16380604</v>
      </c>
      <c r="G14" s="21">
        <v>10810585</v>
      </c>
      <c r="H14" s="21">
        <v>83664392</v>
      </c>
      <c r="I14" s="21">
        <v>7446898</v>
      </c>
      <c r="J14" s="21">
        <v>48542910</v>
      </c>
      <c r="K14" s="21">
        <v>5284261</v>
      </c>
      <c r="L14" s="21">
        <v>3878226</v>
      </c>
      <c r="M14" s="21">
        <v>5284261</v>
      </c>
      <c r="N14" s="21">
        <v>3878287</v>
      </c>
      <c r="O14" s="21">
        <v>2037870</v>
      </c>
      <c r="P14" s="21">
        <v>35751973</v>
      </c>
      <c r="Q14" s="21">
        <v>22570897</v>
      </c>
      <c r="R14" s="21">
        <v>245244</v>
      </c>
      <c r="S14" s="21">
        <v>5388121</v>
      </c>
      <c r="T14" s="21">
        <v>1792626</v>
      </c>
      <c r="U14" s="21">
        <v>22026500</v>
      </c>
      <c r="V14" s="21">
        <v>80641</v>
      </c>
      <c r="W14" s="21">
        <v>52483</v>
      </c>
      <c r="X14" s="21">
        <v>59114</v>
      </c>
      <c r="Y14" s="21">
        <v>3987</v>
      </c>
      <c r="Z14" s="21">
        <v>59114</v>
      </c>
      <c r="AA14" s="21">
        <v>3987</v>
      </c>
      <c r="AB14" s="21">
        <v>181382</v>
      </c>
      <c r="AC14" s="21">
        <v>3184260</v>
      </c>
      <c r="AD14" s="21">
        <v>859897</v>
      </c>
      <c r="AE14" s="21">
        <v>32227</v>
      </c>
      <c r="AF14" s="21">
        <v>274754</v>
      </c>
      <c r="AG14" s="21">
        <v>149154</v>
      </c>
      <c r="AH14" s="21">
        <v>874560</v>
      </c>
      <c r="AI14" s="21">
        <v>171074</v>
      </c>
      <c r="AJ14" s="21">
        <v>1239881</v>
      </c>
      <c r="AK14" s="21">
        <v>143322</v>
      </c>
      <c r="AL14" s="21">
        <v>107145</v>
      </c>
      <c r="AM14" s="21">
        <v>143322</v>
      </c>
      <c r="AN14" s="21">
        <v>107145</v>
      </c>
      <c r="AO14" s="21">
        <v>3203117</v>
      </c>
      <c r="AP14" s="21">
        <v>55780906</v>
      </c>
      <c r="AQ14" s="21">
        <v>33062989</v>
      </c>
      <c r="AR14" s="21">
        <v>111110</v>
      </c>
      <c r="AS14" s="21">
        <v>1567962</v>
      </c>
      <c r="AT14" s="21">
        <v>3092007</v>
      </c>
      <c r="AU14" s="21">
        <v>26339240</v>
      </c>
      <c r="AV14" s="21">
        <v>1151856</v>
      </c>
      <c r="AW14" s="21">
        <v>2333545</v>
      </c>
      <c r="AX14" s="21">
        <v>125316</v>
      </c>
      <c r="AY14" s="21">
        <v>33448</v>
      </c>
      <c r="AZ14" s="21">
        <v>125316</v>
      </c>
      <c r="BA14" s="21">
        <v>33448</v>
      </c>
      <c r="BB14" s="32">
        <v>6592</v>
      </c>
      <c r="BC14" s="32">
        <v>117342</v>
      </c>
      <c r="BD14" s="32">
        <v>65624</v>
      </c>
      <c r="BE14" s="32">
        <v>1564</v>
      </c>
      <c r="BF14" s="32">
        <v>29006</v>
      </c>
      <c r="BG14" s="32">
        <v>5028</v>
      </c>
      <c r="BH14" s="32">
        <v>59487</v>
      </c>
      <c r="BI14" s="32">
        <v>1005</v>
      </c>
      <c r="BJ14" s="32">
        <v>600</v>
      </c>
      <c r="BK14" s="21">
        <v>0</v>
      </c>
      <c r="BL14" s="21">
        <v>0</v>
      </c>
      <c r="BM14" s="21">
        <v>0</v>
      </c>
      <c r="BN14" s="21">
        <v>0</v>
      </c>
      <c r="BO14" s="21">
        <v>6451097</v>
      </c>
      <c r="BP14" s="21">
        <v>112135659</v>
      </c>
      <c r="BQ14" s="21">
        <v>26095023</v>
      </c>
      <c r="BR14" s="21">
        <v>679329</v>
      </c>
      <c r="BS14" s="21">
        <v>9120761</v>
      </c>
      <c r="BT14" s="21">
        <v>5771769</v>
      </c>
      <c r="BU14" s="21">
        <v>34364606</v>
      </c>
      <c r="BV14" s="21">
        <v>6042322</v>
      </c>
      <c r="BW14" s="21">
        <v>44916402</v>
      </c>
      <c r="BX14" s="21">
        <v>4956509</v>
      </c>
      <c r="BY14" s="21">
        <v>3733645</v>
      </c>
      <c r="BZ14" s="21">
        <v>4956509</v>
      </c>
      <c r="CA14" s="22">
        <v>3733706</v>
      </c>
    </row>
    <row r="15" spans="1:79" ht="15" customHeight="1" x14ac:dyDescent="0.2">
      <c r="A15" s="20" t="s">
        <v>13</v>
      </c>
      <c r="B15" s="21">
        <v>10210706</v>
      </c>
      <c r="C15" s="21">
        <v>229181453</v>
      </c>
      <c r="D15" s="21">
        <v>73646984</v>
      </c>
      <c r="E15" s="21">
        <v>1199527</v>
      </c>
      <c r="F15" s="21">
        <v>18451194</v>
      </c>
      <c r="G15" s="21">
        <v>9011179</v>
      </c>
      <c r="H15" s="21">
        <v>71352556</v>
      </c>
      <c r="I15" s="21">
        <v>8348910</v>
      </c>
      <c r="J15" s="21">
        <v>76166428</v>
      </c>
      <c r="K15" s="21">
        <v>5330665</v>
      </c>
      <c r="L15" s="21">
        <v>6317626</v>
      </c>
      <c r="M15" s="21">
        <v>5330665</v>
      </c>
      <c r="N15" s="21">
        <v>6317626</v>
      </c>
      <c r="O15" s="21">
        <v>2171240</v>
      </c>
      <c r="P15" s="21">
        <v>48808426</v>
      </c>
      <c r="Q15" s="21">
        <v>25139114</v>
      </c>
      <c r="R15" s="21">
        <v>286554</v>
      </c>
      <c r="S15" s="21">
        <v>6111480</v>
      </c>
      <c r="T15" s="21">
        <v>1884686</v>
      </c>
      <c r="U15" s="21">
        <v>22872431</v>
      </c>
      <c r="V15" s="21">
        <v>937059</v>
      </c>
      <c r="W15" s="21">
        <v>2260486</v>
      </c>
      <c r="X15" s="21">
        <v>637268</v>
      </c>
      <c r="Y15" s="21">
        <v>155102</v>
      </c>
      <c r="Z15" s="21">
        <v>637268</v>
      </c>
      <c r="AA15" s="21">
        <v>155102</v>
      </c>
      <c r="AB15" s="21">
        <v>217821</v>
      </c>
      <c r="AC15" s="21">
        <v>4896159</v>
      </c>
      <c r="AD15" s="21">
        <v>1048074</v>
      </c>
      <c r="AE15" s="21">
        <v>54614</v>
      </c>
      <c r="AF15" s="21">
        <v>604758</v>
      </c>
      <c r="AG15" s="21">
        <v>163207</v>
      </c>
      <c r="AH15" s="21">
        <v>958683</v>
      </c>
      <c r="AI15" s="21">
        <v>209253</v>
      </c>
      <c r="AJ15" s="21">
        <v>2340615</v>
      </c>
      <c r="AK15" s="21">
        <v>183469</v>
      </c>
      <c r="AL15" s="21">
        <v>237941</v>
      </c>
      <c r="AM15" s="21">
        <v>183469</v>
      </c>
      <c r="AN15" s="21">
        <v>237941</v>
      </c>
      <c r="AO15" s="21">
        <v>2535748</v>
      </c>
      <c r="AP15" s="21">
        <v>56832605</v>
      </c>
      <c r="AQ15" s="21">
        <v>26160435</v>
      </c>
      <c r="AR15" s="21">
        <v>153681</v>
      </c>
      <c r="AS15" s="21">
        <v>2210374</v>
      </c>
      <c r="AT15" s="21">
        <v>2382068</v>
      </c>
      <c r="AU15" s="21">
        <v>20284247</v>
      </c>
      <c r="AV15" s="21">
        <v>2061414</v>
      </c>
      <c r="AW15" s="21">
        <v>9802596</v>
      </c>
      <c r="AX15" s="21">
        <v>196040</v>
      </c>
      <c r="AY15" s="21">
        <v>112191</v>
      </c>
      <c r="AZ15" s="21">
        <v>196040</v>
      </c>
      <c r="BA15" s="21">
        <v>112191</v>
      </c>
      <c r="BB15" s="32">
        <v>7168</v>
      </c>
      <c r="BC15" s="32">
        <v>165140</v>
      </c>
      <c r="BD15" s="32">
        <v>78588</v>
      </c>
      <c r="BE15" s="32">
        <v>1198</v>
      </c>
      <c r="BF15" s="32">
        <v>15240</v>
      </c>
      <c r="BG15" s="32">
        <v>5970</v>
      </c>
      <c r="BH15" s="32">
        <v>71561</v>
      </c>
      <c r="BI15" s="32">
        <v>4185</v>
      </c>
      <c r="BJ15" s="32">
        <v>12320</v>
      </c>
      <c r="BK15" s="32">
        <v>2207</v>
      </c>
      <c r="BL15" s="32">
        <v>601</v>
      </c>
      <c r="BM15" s="32">
        <v>2207</v>
      </c>
      <c r="BN15" s="32">
        <v>601</v>
      </c>
      <c r="BO15" s="21">
        <v>5278728</v>
      </c>
      <c r="BP15" s="21">
        <v>118479123</v>
      </c>
      <c r="BQ15" s="21">
        <v>21220774</v>
      </c>
      <c r="BR15" s="21">
        <v>703480</v>
      </c>
      <c r="BS15" s="21">
        <v>9509342</v>
      </c>
      <c r="BT15" s="21">
        <v>4575248</v>
      </c>
      <c r="BU15" s="21">
        <v>27165633</v>
      </c>
      <c r="BV15" s="21">
        <v>5136999</v>
      </c>
      <c r="BW15" s="21">
        <v>61750412</v>
      </c>
      <c r="BX15" s="21">
        <v>4311681</v>
      </c>
      <c r="BY15" s="21">
        <v>5811791</v>
      </c>
      <c r="BZ15" s="21">
        <v>4311681</v>
      </c>
      <c r="CA15" s="22">
        <v>5811791</v>
      </c>
    </row>
    <row r="16" spans="1:79" ht="15" customHeight="1" x14ac:dyDescent="0.2">
      <c r="A16" s="20" t="s">
        <v>14</v>
      </c>
      <c r="B16" s="21">
        <v>8987613</v>
      </c>
      <c r="C16" s="21">
        <v>246467320</v>
      </c>
      <c r="D16" s="21">
        <v>66000994</v>
      </c>
      <c r="E16" s="21">
        <v>1416379</v>
      </c>
      <c r="F16" s="21">
        <v>21195988</v>
      </c>
      <c r="G16" s="21">
        <v>7571234</v>
      </c>
      <c r="H16" s="21">
        <v>60854695</v>
      </c>
      <c r="I16" s="21">
        <v>8190439</v>
      </c>
      <c r="J16" s="21">
        <v>102798293</v>
      </c>
      <c r="K16" s="21">
        <v>5302135</v>
      </c>
      <c r="L16" s="21">
        <v>8916366</v>
      </c>
      <c r="M16" s="21">
        <v>5303241</v>
      </c>
      <c r="N16" s="21">
        <v>8916974</v>
      </c>
      <c r="O16" s="21">
        <v>2122016</v>
      </c>
      <c r="P16" s="21">
        <v>58285598</v>
      </c>
      <c r="Q16" s="21">
        <v>23965087</v>
      </c>
      <c r="R16" s="21">
        <v>358467</v>
      </c>
      <c r="S16" s="21">
        <v>7268535</v>
      </c>
      <c r="T16" s="21">
        <v>1763549</v>
      </c>
      <c r="U16" s="21">
        <v>21352506</v>
      </c>
      <c r="V16" s="21">
        <v>1539487</v>
      </c>
      <c r="W16" s="21">
        <v>8773767</v>
      </c>
      <c r="X16" s="21">
        <v>899503</v>
      </c>
      <c r="Y16" s="21">
        <v>551081</v>
      </c>
      <c r="Z16" s="21">
        <v>899503</v>
      </c>
      <c r="AA16" s="21">
        <v>551081</v>
      </c>
      <c r="AB16" s="21">
        <v>200491</v>
      </c>
      <c r="AC16" s="21">
        <v>5508114</v>
      </c>
      <c r="AD16" s="21">
        <v>1061859</v>
      </c>
      <c r="AE16" s="21">
        <v>68166</v>
      </c>
      <c r="AF16" s="21">
        <v>715351</v>
      </c>
      <c r="AG16" s="21">
        <v>132325</v>
      </c>
      <c r="AH16" s="21">
        <v>775719</v>
      </c>
      <c r="AI16" s="21">
        <v>195146</v>
      </c>
      <c r="AJ16" s="21">
        <v>3017152</v>
      </c>
      <c r="AK16" s="21">
        <v>175555</v>
      </c>
      <c r="AL16" s="21">
        <v>325199</v>
      </c>
      <c r="AM16" s="21">
        <v>175555</v>
      </c>
      <c r="AN16" s="21">
        <v>325199</v>
      </c>
      <c r="AO16" s="21">
        <v>2188512</v>
      </c>
      <c r="AP16" s="21">
        <v>59982952</v>
      </c>
      <c r="AQ16" s="21">
        <v>22859115</v>
      </c>
      <c r="AR16" s="21">
        <v>219938</v>
      </c>
      <c r="AS16" s="21">
        <v>3114247</v>
      </c>
      <c r="AT16" s="21">
        <v>1968574</v>
      </c>
      <c r="AU16" s="21">
        <v>16762129</v>
      </c>
      <c r="AV16" s="21">
        <v>2049389</v>
      </c>
      <c r="AW16" s="21">
        <v>17678313</v>
      </c>
      <c r="AX16" s="21">
        <v>272270</v>
      </c>
      <c r="AY16" s="21">
        <v>226352</v>
      </c>
      <c r="AZ16" s="21">
        <v>272270</v>
      </c>
      <c r="BA16" s="21">
        <v>226352</v>
      </c>
      <c r="BB16" s="32">
        <v>2984</v>
      </c>
      <c r="BC16" s="32">
        <v>81913</v>
      </c>
      <c r="BD16" s="32">
        <v>29431</v>
      </c>
      <c r="BE16" s="21">
        <v>0</v>
      </c>
      <c r="BF16" s="21">
        <v>0</v>
      </c>
      <c r="BG16" s="32">
        <v>2984</v>
      </c>
      <c r="BH16" s="32">
        <v>34612</v>
      </c>
      <c r="BI16" s="32">
        <v>1990</v>
      </c>
      <c r="BJ16" s="32">
        <v>18796</v>
      </c>
      <c r="BK16" s="32">
        <v>1006</v>
      </c>
      <c r="BL16" s="32">
        <v>973</v>
      </c>
      <c r="BM16" s="32">
        <v>1006</v>
      </c>
      <c r="BN16" s="32">
        <v>973</v>
      </c>
      <c r="BO16" s="21">
        <v>4473611</v>
      </c>
      <c r="BP16" s="21">
        <v>122608742</v>
      </c>
      <c r="BQ16" s="21">
        <v>18085502</v>
      </c>
      <c r="BR16" s="21">
        <v>769809</v>
      </c>
      <c r="BS16" s="21">
        <v>10097856</v>
      </c>
      <c r="BT16" s="21">
        <v>3703802</v>
      </c>
      <c r="BU16" s="21">
        <v>21929729</v>
      </c>
      <c r="BV16" s="21">
        <v>4404428</v>
      </c>
      <c r="BW16" s="21">
        <v>73310265</v>
      </c>
      <c r="BX16" s="21">
        <v>3953801</v>
      </c>
      <c r="BY16" s="21">
        <v>7812760</v>
      </c>
      <c r="BZ16" s="21">
        <v>3954908</v>
      </c>
      <c r="CA16" s="22">
        <v>7813369</v>
      </c>
    </row>
    <row r="17" spans="1:79" ht="15" customHeight="1" x14ac:dyDescent="0.2">
      <c r="A17" s="20" t="s">
        <v>15</v>
      </c>
      <c r="B17" s="21">
        <v>14520079</v>
      </c>
      <c r="C17" s="21">
        <v>505069023</v>
      </c>
      <c r="D17" s="21">
        <v>108113144</v>
      </c>
      <c r="E17" s="21">
        <v>3394275</v>
      </c>
      <c r="F17" s="21">
        <v>51569921</v>
      </c>
      <c r="G17" s="21">
        <v>11125804</v>
      </c>
      <c r="H17" s="21">
        <v>92021343</v>
      </c>
      <c r="I17" s="21">
        <v>14022364</v>
      </c>
      <c r="J17" s="21">
        <v>257086111</v>
      </c>
      <c r="K17" s="21">
        <v>10387300</v>
      </c>
      <c r="L17" s="21">
        <v>24731347</v>
      </c>
      <c r="M17" s="21">
        <v>10387300</v>
      </c>
      <c r="N17" s="21">
        <v>24731347</v>
      </c>
      <c r="O17" s="21">
        <v>4070283</v>
      </c>
      <c r="P17" s="21">
        <v>142249373</v>
      </c>
      <c r="Q17" s="21">
        <v>47573085</v>
      </c>
      <c r="R17" s="21">
        <v>841428</v>
      </c>
      <c r="S17" s="21">
        <v>17091246</v>
      </c>
      <c r="T17" s="21">
        <v>3228855</v>
      </c>
      <c r="U17" s="21">
        <v>38885799</v>
      </c>
      <c r="V17" s="21">
        <v>3702601</v>
      </c>
      <c r="W17" s="21">
        <v>41192518</v>
      </c>
      <c r="X17" s="21">
        <v>1941716</v>
      </c>
      <c r="Y17" s="21">
        <v>2404209</v>
      </c>
      <c r="Z17" s="21">
        <v>1941716</v>
      </c>
      <c r="AA17" s="21">
        <v>2404209</v>
      </c>
      <c r="AB17" s="30">
        <v>682401</v>
      </c>
      <c r="AC17" s="30">
        <v>26749768</v>
      </c>
      <c r="AD17" s="30">
        <v>3585959</v>
      </c>
      <c r="AE17" s="30">
        <v>298125</v>
      </c>
      <c r="AF17" s="30">
        <v>3412101</v>
      </c>
      <c r="AG17" s="23">
        <v>249568</v>
      </c>
      <c r="AH17" s="23">
        <v>1461954</v>
      </c>
      <c r="AI17" s="30">
        <v>677712</v>
      </c>
      <c r="AJ17" s="30">
        <v>17553204</v>
      </c>
      <c r="AK17" s="21">
        <v>370785</v>
      </c>
      <c r="AL17" s="21">
        <v>1039338</v>
      </c>
      <c r="AM17" s="21">
        <v>370785</v>
      </c>
      <c r="AN17" s="21">
        <v>1039338</v>
      </c>
      <c r="AO17" s="21">
        <v>3013490</v>
      </c>
      <c r="AP17" s="21">
        <v>104114087</v>
      </c>
      <c r="AQ17" s="21">
        <v>30661154</v>
      </c>
      <c r="AR17" s="21">
        <v>576886</v>
      </c>
      <c r="AS17" s="21">
        <v>8340982</v>
      </c>
      <c r="AT17" s="21">
        <v>2436604</v>
      </c>
      <c r="AU17" s="21">
        <v>20756901</v>
      </c>
      <c r="AV17" s="21">
        <v>2954871</v>
      </c>
      <c r="AW17" s="21">
        <v>44626165</v>
      </c>
      <c r="AX17" s="21">
        <v>1349263</v>
      </c>
      <c r="AY17" s="21">
        <v>1804671</v>
      </c>
      <c r="AZ17" s="21">
        <v>1349263</v>
      </c>
      <c r="BA17" s="21">
        <v>1804671</v>
      </c>
      <c r="BB17" s="30">
        <v>12843</v>
      </c>
      <c r="BC17" s="30">
        <v>505668</v>
      </c>
      <c r="BD17" s="30">
        <v>127864</v>
      </c>
      <c r="BE17" s="30">
        <v>2603</v>
      </c>
      <c r="BF17" s="30">
        <v>53405</v>
      </c>
      <c r="BG17" s="21">
        <v>5255</v>
      </c>
      <c r="BH17" s="21">
        <v>60769</v>
      </c>
      <c r="BI17" s="30">
        <v>12839</v>
      </c>
      <c r="BJ17" s="30">
        <v>206676</v>
      </c>
      <c r="BK17" s="32">
        <v>3876</v>
      </c>
      <c r="BL17" s="32">
        <v>3507</v>
      </c>
      <c r="BM17" s="32">
        <v>3876</v>
      </c>
      <c r="BN17" s="32">
        <v>3507</v>
      </c>
      <c r="BO17" s="21">
        <v>7032475</v>
      </c>
      <c r="BP17" s="21">
        <v>244531705</v>
      </c>
      <c r="BQ17" s="21">
        <v>27772663</v>
      </c>
      <c r="BR17" s="21">
        <v>1826953</v>
      </c>
      <c r="BS17" s="21">
        <v>24490926</v>
      </c>
      <c r="BT17" s="21">
        <v>5205522</v>
      </c>
      <c r="BU17" s="21">
        <v>30855921</v>
      </c>
      <c r="BV17" s="21">
        <v>6963501</v>
      </c>
      <c r="BW17" s="21">
        <v>162332400</v>
      </c>
      <c r="BX17" s="21">
        <v>6721661</v>
      </c>
      <c r="BY17" s="21">
        <v>19479620</v>
      </c>
      <c r="BZ17" s="21">
        <v>6721661</v>
      </c>
      <c r="CA17" s="22">
        <v>19479620</v>
      </c>
    </row>
    <row r="18" spans="1:79" ht="15" customHeight="1" x14ac:dyDescent="0.2">
      <c r="A18" s="20" t="s">
        <v>16</v>
      </c>
      <c r="B18" s="21">
        <v>10983973</v>
      </c>
      <c r="C18" s="21">
        <v>491714132</v>
      </c>
      <c r="D18" s="21">
        <v>83688466</v>
      </c>
      <c r="E18" s="21">
        <v>3640692</v>
      </c>
      <c r="F18" s="21">
        <v>58068204</v>
      </c>
      <c r="G18" s="21">
        <v>7342287</v>
      </c>
      <c r="H18" s="21">
        <v>64428578</v>
      </c>
      <c r="I18" s="21">
        <v>10842454</v>
      </c>
      <c r="J18" s="21">
        <v>287033032</v>
      </c>
      <c r="K18" s="21">
        <v>9179032</v>
      </c>
      <c r="L18" s="21">
        <v>30555752</v>
      </c>
      <c r="M18" s="21">
        <v>9179032</v>
      </c>
      <c r="N18" s="21">
        <v>30555752</v>
      </c>
      <c r="O18" s="21">
        <v>3974111</v>
      </c>
      <c r="P18" s="21">
        <v>178507558</v>
      </c>
      <c r="Q18" s="21">
        <v>45807445</v>
      </c>
      <c r="R18" s="21">
        <v>1028372</v>
      </c>
      <c r="S18" s="21">
        <v>20297955</v>
      </c>
      <c r="T18" s="21">
        <v>2945738</v>
      </c>
      <c r="U18" s="21">
        <v>35222796</v>
      </c>
      <c r="V18" s="21">
        <v>3894813</v>
      </c>
      <c r="W18" s="21">
        <v>77873388</v>
      </c>
      <c r="X18" s="21">
        <v>2707310</v>
      </c>
      <c r="Y18" s="21">
        <v>5616149</v>
      </c>
      <c r="Z18" s="21">
        <v>2707310</v>
      </c>
      <c r="AA18" s="21">
        <v>5616149</v>
      </c>
      <c r="AB18" s="30">
        <v>0</v>
      </c>
      <c r="AC18" s="30">
        <v>0</v>
      </c>
      <c r="AD18" s="30">
        <v>0</v>
      </c>
      <c r="AE18" s="30">
        <v>0</v>
      </c>
      <c r="AF18" s="30">
        <v>0</v>
      </c>
      <c r="AG18" s="21">
        <v>133716</v>
      </c>
      <c r="AH18" s="21">
        <v>787842</v>
      </c>
      <c r="AI18" s="30">
        <v>0</v>
      </c>
      <c r="AJ18" s="30">
        <v>0</v>
      </c>
      <c r="AK18" s="21">
        <v>277540</v>
      </c>
      <c r="AL18" s="21">
        <v>1087048</v>
      </c>
      <c r="AM18" s="21">
        <v>277540</v>
      </c>
      <c r="AN18" s="21">
        <v>1087048</v>
      </c>
      <c r="AO18" s="21">
        <v>1744578</v>
      </c>
      <c r="AP18" s="21">
        <v>77734584</v>
      </c>
      <c r="AQ18" s="21">
        <v>17004992</v>
      </c>
      <c r="AR18" s="21">
        <v>604610</v>
      </c>
      <c r="AS18" s="21">
        <v>9684100</v>
      </c>
      <c r="AT18" s="21">
        <v>1139967</v>
      </c>
      <c r="AU18" s="21">
        <v>9719275</v>
      </c>
      <c r="AV18" s="21">
        <v>1729280</v>
      </c>
      <c r="AW18" s="21">
        <v>41459539</v>
      </c>
      <c r="AX18" s="21">
        <v>1340874</v>
      </c>
      <c r="AY18" s="21">
        <v>2945256</v>
      </c>
      <c r="AZ18" s="21">
        <v>1340874</v>
      </c>
      <c r="BA18" s="21">
        <v>2945256</v>
      </c>
      <c r="BB18" s="30">
        <v>0</v>
      </c>
      <c r="BC18" s="30">
        <v>0</v>
      </c>
      <c r="BD18" s="30">
        <v>0</v>
      </c>
      <c r="BE18" s="30">
        <v>0</v>
      </c>
      <c r="BF18" s="30">
        <v>0</v>
      </c>
      <c r="BG18" s="32">
        <v>4984</v>
      </c>
      <c r="BH18" s="32">
        <v>57620</v>
      </c>
      <c r="BI18" s="30">
        <v>0</v>
      </c>
      <c r="BJ18" s="30">
        <v>0</v>
      </c>
      <c r="BK18" s="32">
        <v>4984</v>
      </c>
      <c r="BL18" s="32">
        <v>6839</v>
      </c>
      <c r="BM18" s="32">
        <v>4984</v>
      </c>
      <c r="BN18" s="32">
        <v>6839</v>
      </c>
      <c r="BO18" s="21">
        <v>4973871</v>
      </c>
      <c r="BP18" s="21">
        <v>222390412</v>
      </c>
      <c r="BQ18" s="21">
        <v>19268448</v>
      </c>
      <c r="BR18" s="21">
        <v>1855989</v>
      </c>
      <c r="BS18" s="21">
        <v>26267410</v>
      </c>
      <c r="BT18" s="21">
        <v>3117882</v>
      </c>
      <c r="BU18" s="21">
        <v>18641045</v>
      </c>
      <c r="BV18" s="21">
        <v>4929200</v>
      </c>
      <c r="BW18" s="21">
        <v>158875254</v>
      </c>
      <c r="BX18" s="21">
        <v>4848324</v>
      </c>
      <c r="BY18" s="21">
        <v>20900460</v>
      </c>
      <c r="BZ18" s="21">
        <v>4848324</v>
      </c>
      <c r="CA18" s="22">
        <v>20900460</v>
      </c>
    </row>
    <row r="19" spans="1:79" ht="15" customHeight="1" x14ac:dyDescent="0.2">
      <c r="A19" s="20" t="s">
        <v>17</v>
      </c>
      <c r="B19" s="21">
        <v>18949278</v>
      </c>
      <c r="C19" s="21">
        <v>1165811609</v>
      </c>
      <c r="D19" s="21">
        <v>156800560</v>
      </c>
      <c r="E19" s="21">
        <v>9123783</v>
      </c>
      <c r="F19" s="21">
        <v>165594758</v>
      </c>
      <c r="G19" s="21">
        <v>9825494</v>
      </c>
      <c r="H19" s="21">
        <v>95821808</v>
      </c>
      <c r="I19" s="21">
        <v>18824779</v>
      </c>
      <c r="J19" s="21">
        <v>750099816</v>
      </c>
      <c r="K19" s="21">
        <v>17672862</v>
      </c>
      <c r="L19" s="21">
        <v>93323001</v>
      </c>
      <c r="M19" s="21">
        <v>17672862</v>
      </c>
      <c r="N19" s="21">
        <v>93323001</v>
      </c>
      <c r="O19" s="21">
        <v>9774323</v>
      </c>
      <c r="P19" s="21">
        <v>610784829</v>
      </c>
      <c r="Q19" s="21">
        <v>109645883</v>
      </c>
      <c r="R19" s="21">
        <v>4062749</v>
      </c>
      <c r="S19" s="21">
        <v>82565181</v>
      </c>
      <c r="T19" s="21">
        <v>5711574</v>
      </c>
      <c r="U19" s="21">
        <v>68367707</v>
      </c>
      <c r="V19" s="21">
        <v>9707446</v>
      </c>
      <c r="W19" s="21">
        <v>351235176</v>
      </c>
      <c r="X19" s="21">
        <v>8721538</v>
      </c>
      <c r="Y19" s="21">
        <v>33955288</v>
      </c>
      <c r="Z19" s="21">
        <v>8721538</v>
      </c>
      <c r="AA19" s="21">
        <v>33955288</v>
      </c>
      <c r="AB19" s="23">
        <v>411486</v>
      </c>
      <c r="AC19" s="23">
        <v>24853086</v>
      </c>
      <c r="AD19" s="23">
        <v>2176827</v>
      </c>
      <c r="AE19" s="23">
        <v>285636</v>
      </c>
      <c r="AF19" s="23">
        <v>4160404</v>
      </c>
      <c r="AG19" s="21">
        <v>125849</v>
      </c>
      <c r="AH19" s="21">
        <v>737795</v>
      </c>
      <c r="AI19" s="21">
        <v>410336</v>
      </c>
      <c r="AJ19" s="21">
        <v>17789434</v>
      </c>
      <c r="AK19" s="21">
        <v>403595</v>
      </c>
      <c r="AL19" s="21">
        <v>2739594</v>
      </c>
      <c r="AM19" s="21">
        <v>403595</v>
      </c>
      <c r="AN19" s="21">
        <v>2739594</v>
      </c>
      <c r="AO19" s="21">
        <v>2159311</v>
      </c>
      <c r="AP19" s="21">
        <v>130242644</v>
      </c>
      <c r="AQ19" s="21">
        <v>19548212</v>
      </c>
      <c r="AR19" s="21">
        <v>1129597</v>
      </c>
      <c r="AS19" s="21">
        <v>19839837</v>
      </c>
      <c r="AT19" s="21">
        <v>1029714</v>
      </c>
      <c r="AU19" s="21">
        <v>8818967</v>
      </c>
      <c r="AV19" s="21">
        <v>2155311</v>
      </c>
      <c r="AW19" s="21">
        <v>82093217</v>
      </c>
      <c r="AX19" s="21">
        <v>2040688</v>
      </c>
      <c r="AY19" s="21">
        <v>8480227</v>
      </c>
      <c r="AZ19" s="21">
        <v>2040688</v>
      </c>
      <c r="BA19" s="21">
        <v>8480227</v>
      </c>
      <c r="BB19" s="21">
        <v>12118</v>
      </c>
      <c r="BC19" s="21">
        <v>741809</v>
      </c>
      <c r="BD19" s="21">
        <v>108267</v>
      </c>
      <c r="BE19" s="21">
        <v>4744</v>
      </c>
      <c r="BF19" s="21">
        <v>88930</v>
      </c>
      <c r="BG19" s="21">
        <v>7374</v>
      </c>
      <c r="BH19" s="21">
        <v>86490</v>
      </c>
      <c r="BI19" s="21">
        <v>12114</v>
      </c>
      <c r="BJ19" s="21">
        <v>458200</v>
      </c>
      <c r="BK19" s="21">
        <v>10147</v>
      </c>
      <c r="BL19" s="21">
        <v>43228</v>
      </c>
      <c r="BM19" s="21">
        <v>10147</v>
      </c>
      <c r="BN19" s="21">
        <v>43228</v>
      </c>
      <c r="BO19" s="21">
        <v>6592040</v>
      </c>
      <c r="BP19" s="21">
        <v>399189241</v>
      </c>
      <c r="BQ19" s="21">
        <v>25321371</v>
      </c>
      <c r="BR19" s="21">
        <v>3641057</v>
      </c>
      <c r="BS19" s="21">
        <v>58940406</v>
      </c>
      <c r="BT19" s="21">
        <v>2950983</v>
      </c>
      <c r="BU19" s="21">
        <v>17810850</v>
      </c>
      <c r="BV19" s="21">
        <v>6539572</v>
      </c>
      <c r="BW19" s="21">
        <v>298523789</v>
      </c>
      <c r="BX19" s="21">
        <v>6496893</v>
      </c>
      <c r="BY19" s="21">
        <v>48104663</v>
      </c>
      <c r="BZ19" s="21">
        <v>6496893</v>
      </c>
      <c r="CA19" s="22">
        <v>48104663</v>
      </c>
    </row>
    <row r="20" spans="1:79" ht="15" customHeight="1" x14ac:dyDescent="0.2">
      <c r="A20" s="20" t="s">
        <v>18</v>
      </c>
      <c r="B20" s="21">
        <v>11926401</v>
      </c>
      <c r="C20" s="21">
        <v>1031611187</v>
      </c>
      <c r="D20" s="21">
        <v>111811391</v>
      </c>
      <c r="E20" s="21">
        <v>7768346</v>
      </c>
      <c r="F20" s="21">
        <v>162812989</v>
      </c>
      <c r="G20" s="21">
        <v>4157058</v>
      </c>
      <c r="H20" s="21">
        <v>45545771</v>
      </c>
      <c r="I20" s="21">
        <v>11891459</v>
      </c>
      <c r="J20" s="21">
        <v>713973873</v>
      </c>
      <c r="K20" s="21">
        <v>11683177</v>
      </c>
      <c r="L20" s="21">
        <v>96018996</v>
      </c>
      <c r="M20" s="21">
        <v>11683177</v>
      </c>
      <c r="N20" s="21">
        <v>96018996</v>
      </c>
      <c r="O20" s="21">
        <v>8512981</v>
      </c>
      <c r="P20" s="21">
        <v>739839536</v>
      </c>
      <c r="Q20" s="21">
        <v>94704593</v>
      </c>
      <c r="R20" s="21">
        <v>5202282</v>
      </c>
      <c r="S20" s="21">
        <v>113232417</v>
      </c>
      <c r="T20" s="21">
        <v>3310699</v>
      </c>
      <c r="U20" s="21">
        <v>39899950</v>
      </c>
      <c r="V20" s="21">
        <v>8492720</v>
      </c>
      <c r="W20" s="21">
        <v>494104183</v>
      </c>
      <c r="X20" s="21">
        <v>8300348</v>
      </c>
      <c r="Y20" s="21">
        <v>56464943</v>
      </c>
      <c r="Z20" s="21">
        <v>8300348</v>
      </c>
      <c r="AA20" s="21">
        <v>56464943</v>
      </c>
      <c r="AB20" s="23">
        <v>150322</v>
      </c>
      <c r="AC20" s="23">
        <v>12864009</v>
      </c>
      <c r="AD20" s="23">
        <v>814851</v>
      </c>
      <c r="AE20" s="23">
        <v>124234</v>
      </c>
      <c r="AF20" s="23">
        <v>2180489</v>
      </c>
      <c r="AG20" s="21">
        <v>25091</v>
      </c>
      <c r="AH20" s="21">
        <v>148772</v>
      </c>
      <c r="AI20" s="30">
        <v>287970</v>
      </c>
      <c r="AJ20" s="30">
        <v>23523034</v>
      </c>
      <c r="AK20" s="21">
        <v>148880</v>
      </c>
      <c r="AL20" s="21">
        <v>1829466</v>
      </c>
      <c r="AM20" s="21">
        <v>148880</v>
      </c>
      <c r="AN20" s="21">
        <v>1829466</v>
      </c>
      <c r="AO20" s="21">
        <v>740972</v>
      </c>
      <c r="AP20" s="21">
        <v>63327152</v>
      </c>
      <c r="AQ20" s="21">
        <v>6565082</v>
      </c>
      <c r="AR20" s="21">
        <v>558380</v>
      </c>
      <c r="AS20" s="21">
        <v>11963661</v>
      </c>
      <c r="AT20" s="21">
        <v>182593</v>
      </c>
      <c r="AU20" s="21">
        <v>1568636</v>
      </c>
      <c r="AV20" s="21">
        <v>738946</v>
      </c>
      <c r="AW20" s="21">
        <v>43351835</v>
      </c>
      <c r="AX20" s="21">
        <v>733991</v>
      </c>
      <c r="AY20" s="21">
        <v>6508498</v>
      </c>
      <c r="AZ20" s="21">
        <v>733991</v>
      </c>
      <c r="BA20" s="21">
        <v>6508498</v>
      </c>
      <c r="BB20" s="32">
        <v>4328</v>
      </c>
      <c r="BC20" s="32">
        <v>376169</v>
      </c>
      <c r="BD20" s="32">
        <v>36230</v>
      </c>
      <c r="BE20" s="32">
        <v>2055</v>
      </c>
      <c r="BF20" s="32">
        <v>62929</v>
      </c>
      <c r="BG20" s="32">
        <v>2273</v>
      </c>
      <c r="BH20" s="32">
        <v>26369</v>
      </c>
      <c r="BI20" s="30">
        <v>12869</v>
      </c>
      <c r="BJ20" s="30">
        <v>1107522</v>
      </c>
      <c r="BK20" s="32">
        <v>4278</v>
      </c>
      <c r="BL20" s="32">
        <v>33024</v>
      </c>
      <c r="BM20" s="32">
        <v>4278</v>
      </c>
      <c r="BN20" s="32">
        <v>33024</v>
      </c>
      <c r="BO20" s="21">
        <v>2517798</v>
      </c>
      <c r="BP20" s="21">
        <v>215204321</v>
      </c>
      <c r="BQ20" s="21">
        <v>9690635</v>
      </c>
      <c r="BR20" s="21">
        <v>1881396</v>
      </c>
      <c r="BS20" s="21">
        <v>35373493</v>
      </c>
      <c r="BT20" s="21">
        <v>636402</v>
      </c>
      <c r="BU20" s="21">
        <v>3902045</v>
      </c>
      <c r="BV20" s="21">
        <v>2505217</v>
      </c>
      <c r="BW20" s="21">
        <v>166544002</v>
      </c>
      <c r="BX20" s="21">
        <v>2495680</v>
      </c>
      <c r="BY20" s="21">
        <v>31183065</v>
      </c>
      <c r="BZ20" s="21">
        <v>2495680</v>
      </c>
      <c r="CA20" s="22">
        <v>31183065</v>
      </c>
    </row>
    <row r="21" spans="1:79" ht="15" customHeight="1" x14ac:dyDescent="0.2">
      <c r="A21" s="20" t="s">
        <v>19</v>
      </c>
      <c r="B21" s="21">
        <v>14755766</v>
      </c>
      <c r="C21" s="21">
        <v>1977406206</v>
      </c>
      <c r="D21" s="21">
        <v>152597411</v>
      </c>
      <c r="E21" s="21">
        <v>12348754</v>
      </c>
      <c r="F21" s="21">
        <v>334340553</v>
      </c>
      <c r="G21" s="21">
        <v>2406985</v>
      </c>
      <c r="H21" s="21">
        <v>27319358</v>
      </c>
      <c r="I21" s="21">
        <v>14723313</v>
      </c>
      <c r="J21" s="21">
        <v>1464368958</v>
      </c>
      <c r="K21" s="21">
        <v>14640768</v>
      </c>
      <c r="L21" s="21">
        <v>248967619</v>
      </c>
      <c r="M21" s="21">
        <v>14640768</v>
      </c>
      <c r="N21" s="21">
        <v>248967619</v>
      </c>
      <c r="O21" s="21">
        <v>12229408</v>
      </c>
      <c r="P21" s="21">
        <v>1648826031</v>
      </c>
      <c r="Q21" s="21">
        <v>140218804</v>
      </c>
      <c r="R21" s="21">
        <v>10160628</v>
      </c>
      <c r="S21" s="21">
        <v>277934462</v>
      </c>
      <c r="T21" s="21">
        <v>2068777</v>
      </c>
      <c r="U21" s="21">
        <v>25057088</v>
      </c>
      <c r="V21" s="21">
        <v>12208588</v>
      </c>
      <c r="W21" s="21">
        <v>1206465448</v>
      </c>
      <c r="X21" s="21">
        <v>12139380</v>
      </c>
      <c r="Y21" s="21">
        <v>194676247</v>
      </c>
      <c r="Z21" s="21">
        <v>12139380</v>
      </c>
      <c r="AA21" s="21">
        <v>194676247</v>
      </c>
      <c r="AB21" s="23">
        <v>137829</v>
      </c>
      <c r="AC21" s="23">
        <v>17946333</v>
      </c>
      <c r="AD21" s="23">
        <v>708990</v>
      </c>
      <c r="AE21" s="23">
        <v>121130</v>
      </c>
      <c r="AF21" s="23">
        <v>3357000</v>
      </c>
      <c r="AG21" s="21">
        <v>16677</v>
      </c>
      <c r="AH21" s="21">
        <v>98487</v>
      </c>
      <c r="AI21" s="31">
        <v>0</v>
      </c>
      <c r="AJ21" s="31">
        <v>0</v>
      </c>
      <c r="AK21" s="21">
        <v>133753</v>
      </c>
      <c r="AL21" s="21">
        <v>3100504</v>
      </c>
      <c r="AM21" s="21">
        <v>133753</v>
      </c>
      <c r="AN21" s="21">
        <v>3100504</v>
      </c>
      <c r="AO21" s="21">
        <v>514538</v>
      </c>
      <c r="AP21" s="21">
        <v>66776091</v>
      </c>
      <c r="AQ21" s="21">
        <v>4454794</v>
      </c>
      <c r="AR21" s="21">
        <v>447039</v>
      </c>
      <c r="AS21" s="21">
        <v>12439453</v>
      </c>
      <c r="AT21" s="21">
        <v>67499</v>
      </c>
      <c r="AU21" s="21">
        <v>577353</v>
      </c>
      <c r="AV21" s="21">
        <v>512302</v>
      </c>
      <c r="AW21" s="21">
        <v>49326441</v>
      </c>
      <c r="AX21" s="21">
        <v>511815</v>
      </c>
      <c r="AY21" s="21">
        <v>9874568</v>
      </c>
      <c r="AZ21" s="21">
        <v>511815</v>
      </c>
      <c r="BA21" s="21">
        <v>9874568</v>
      </c>
      <c r="BB21" s="21">
        <v>8587</v>
      </c>
      <c r="BC21" s="21">
        <v>1157601</v>
      </c>
      <c r="BD21" s="21">
        <v>78614</v>
      </c>
      <c r="BE21" s="21">
        <v>7539</v>
      </c>
      <c r="BF21" s="21">
        <v>210444</v>
      </c>
      <c r="BG21" s="21">
        <v>1047</v>
      </c>
      <c r="BH21" s="21">
        <v>12151</v>
      </c>
      <c r="BI21" s="30">
        <v>0</v>
      </c>
      <c r="BJ21" s="30">
        <v>0</v>
      </c>
      <c r="BK21" s="21">
        <v>8581</v>
      </c>
      <c r="BL21" s="21">
        <v>140819</v>
      </c>
      <c r="BM21" s="21">
        <v>8581</v>
      </c>
      <c r="BN21" s="21">
        <v>140819</v>
      </c>
      <c r="BO21" s="21">
        <v>1865403</v>
      </c>
      <c r="BP21" s="21">
        <v>242700150</v>
      </c>
      <c r="BQ21" s="21">
        <v>7136208</v>
      </c>
      <c r="BR21" s="21">
        <v>1612417</v>
      </c>
      <c r="BS21" s="21">
        <v>40399194</v>
      </c>
      <c r="BT21" s="21">
        <v>252985</v>
      </c>
      <c r="BU21" s="21">
        <v>1574279</v>
      </c>
      <c r="BV21" s="21">
        <v>1856160</v>
      </c>
      <c r="BW21" s="21">
        <v>193920367</v>
      </c>
      <c r="BX21" s="21">
        <v>1847239</v>
      </c>
      <c r="BY21" s="21">
        <v>41175480</v>
      </c>
      <c r="BZ21" s="21">
        <v>1847239</v>
      </c>
      <c r="CA21" s="22">
        <v>41175480</v>
      </c>
    </row>
    <row r="22" spans="1:79" ht="15" customHeight="1" x14ac:dyDescent="0.2">
      <c r="A22" s="20" t="s">
        <v>20</v>
      </c>
      <c r="B22" s="21">
        <v>3801641</v>
      </c>
      <c r="C22" s="21">
        <v>1080931792</v>
      </c>
      <c r="D22" s="21">
        <v>41048386</v>
      </c>
      <c r="E22" s="21">
        <v>3625845</v>
      </c>
      <c r="F22" s="21">
        <v>174427162</v>
      </c>
      <c r="G22" s="21">
        <v>175767</v>
      </c>
      <c r="H22" s="21">
        <v>1975001</v>
      </c>
      <c r="I22" s="21">
        <v>3795225</v>
      </c>
      <c r="J22" s="21">
        <v>864337084</v>
      </c>
      <c r="K22" s="21">
        <v>3786670</v>
      </c>
      <c r="L22" s="21">
        <v>212403257</v>
      </c>
      <c r="M22" s="21">
        <v>3786670</v>
      </c>
      <c r="N22" s="21">
        <v>212403257</v>
      </c>
      <c r="O22" s="21">
        <v>3278621</v>
      </c>
      <c r="P22" s="21">
        <v>931854941</v>
      </c>
      <c r="Q22" s="21">
        <v>38521639</v>
      </c>
      <c r="R22" s="21">
        <v>3134728</v>
      </c>
      <c r="S22" s="21">
        <v>150252859</v>
      </c>
      <c r="T22" s="21">
        <v>143891</v>
      </c>
      <c r="U22" s="21">
        <v>1760829</v>
      </c>
      <c r="V22" s="21">
        <v>3274444</v>
      </c>
      <c r="W22" s="21">
        <v>741941081</v>
      </c>
      <c r="X22" s="21">
        <v>3268762</v>
      </c>
      <c r="Y22" s="21">
        <v>180110975</v>
      </c>
      <c r="Z22" s="21">
        <v>3268762</v>
      </c>
      <c r="AA22" s="21">
        <v>180110975</v>
      </c>
      <c r="AB22" s="21">
        <v>33936</v>
      </c>
      <c r="AC22" s="21">
        <v>9697568</v>
      </c>
      <c r="AD22" s="21">
        <v>176916</v>
      </c>
      <c r="AE22" s="21">
        <v>30715</v>
      </c>
      <c r="AF22" s="21">
        <v>1674195</v>
      </c>
      <c r="AG22" s="23">
        <v>3196</v>
      </c>
      <c r="AH22" s="23">
        <v>18509</v>
      </c>
      <c r="AI22" s="31">
        <v>41497</v>
      </c>
      <c r="AJ22" s="31">
        <v>12282810</v>
      </c>
      <c r="AK22" s="21">
        <v>32903</v>
      </c>
      <c r="AL22" s="21">
        <v>2236350</v>
      </c>
      <c r="AM22" s="21">
        <v>32903</v>
      </c>
      <c r="AN22" s="21">
        <v>2236350</v>
      </c>
      <c r="AO22" s="21">
        <v>89544</v>
      </c>
      <c r="AP22" s="21">
        <v>25456723</v>
      </c>
      <c r="AQ22" s="21">
        <v>776832</v>
      </c>
      <c r="AR22" s="21">
        <v>83397</v>
      </c>
      <c r="AS22" s="21">
        <v>4224431</v>
      </c>
      <c r="AT22" s="21">
        <v>6146</v>
      </c>
      <c r="AU22" s="21">
        <v>53243</v>
      </c>
      <c r="AV22" s="21">
        <v>89395</v>
      </c>
      <c r="AW22" s="21">
        <v>20425977</v>
      </c>
      <c r="AX22" s="21">
        <v>88721</v>
      </c>
      <c r="AY22" s="21">
        <v>5483034</v>
      </c>
      <c r="AZ22" s="21">
        <v>88721</v>
      </c>
      <c r="BA22" s="21">
        <v>5483034</v>
      </c>
      <c r="BB22" s="21">
        <v>1576</v>
      </c>
      <c r="BC22" s="21">
        <v>477489</v>
      </c>
      <c r="BD22" s="21">
        <v>17381</v>
      </c>
      <c r="BE22" s="21">
        <v>1273</v>
      </c>
      <c r="BF22" s="21">
        <v>73348</v>
      </c>
      <c r="BG22" s="21">
        <v>303</v>
      </c>
      <c r="BH22" s="21">
        <v>3858</v>
      </c>
      <c r="BI22" s="30">
        <v>1631</v>
      </c>
      <c r="BJ22" s="30">
        <v>411112</v>
      </c>
      <c r="BK22" s="21">
        <v>1569</v>
      </c>
      <c r="BL22" s="21">
        <v>97798</v>
      </c>
      <c r="BM22" s="21">
        <v>1569</v>
      </c>
      <c r="BN22" s="21">
        <v>97798</v>
      </c>
      <c r="BO22" s="21">
        <v>397964</v>
      </c>
      <c r="BP22" s="21">
        <v>113445071</v>
      </c>
      <c r="BQ22" s="21">
        <v>1555618</v>
      </c>
      <c r="BR22" s="21">
        <v>375732</v>
      </c>
      <c r="BS22" s="21">
        <v>18202329</v>
      </c>
      <c r="BT22" s="21">
        <v>22231</v>
      </c>
      <c r="BU22" s="21">
        <v>138564</v>
      </c>
      <c r="BV22" s="21">
        <v>396057</v>
      </c>
      <c r="BW22" s="21">
        <v>93735366</v>
      </c>
      <c r="BX22" s="21">
        <v>394715</v>
      </c>
      <c r="BY22" s="21">
        <v>24475100</v>
      </c>
      <c r="BZ22" s="21">
        <v>394715</v>
      </c>
      <c r="CA22" s="22">
        <v>24475100</v>
      </c>
    </row>
    <row r="23" spans="1:79" ht="15" customHeight="1" x14ac:dyDescent="0.2">
      <c r="A23" s="20" t="s">
        <v>21</v>
      </c>
      <c r="B23" s="21">
        <v>597525</v>
      </c>
      <c r="C23" s="21">
        <v>403585438</v>
      </c>
      <c r="D23" s="21">
        <v>6644821</v>
      </c>
      <c r="E23" s="21">
        <v>578811</v>
      </c>
      <c r="F23" s="21">
        <v>57666506</v>
      </c>
      <c r="G23" s="21">
        <v>18705</v>
      </c>
      <c r="H23" s="21">
        <v>203197</v>
      </c>
      <c r="I23" s="21">
        <v>595776</v>
      </c>
      <c r="J23" s="21">
        <v>339560459</v>
      </c>
      <c r="K23" s="21">
        <v>594554</v>
      </c>
      <c r="L23" s="21">
        <v>97610768</v>
      </c>
      <c r="M23" s="21">
        <v>594554</v>
      </c>
      <c r="N23" s="21">
        <v>97610768</v>
      </c>
      <c r="O23" s="21">
        <v>512619</v>
      </c>
      <c r="P23" s="21">
        <v>346033562</v>
      </c>
      <c r="Q23" s="21">
        <v>6239750</v>
      </c>
      <c r="R23" s="21">
        <v>498167</v>
      </c>
      <c r="S23" s="21">
        <v>49161618</v>
      </c>
      <c r="T23" s="21">
        <v>14451</v>
      </c>
      <c r="U23" s="21">
        <v>175383</v>
      </c>
      <c r="V23" s="21">
        <v>511474</v>
      </c>
      <c r="W23" s="21">
        <v>290809390</v>
      </c>
      <c r="X23" s="21">
        <v>510726</v>
      </c>
      <c r="Y23" s="21">
        <v>84091826</v>
      </c>
      <c r="Z23" s="21">
        <v>510726</v>
      </c>
      <c r="AA23" s="21">
        <v>84091826</v>
      </c>
      <c r="AB23" s="21">
        <v>7813</v>
      </c>
      <c r="AC23" s="21">
        <v>5363322</v>
      </c>
      <c r="AD23" s="21">
        <v>42596</v>
      </c>
      <c r="AE23" s="21">
        <v>7410</v>
      </c>
      <c r="AF23" s="21">
        <v>916183</v>
      </c>
      <c r="AG23" s="21">
        <v>395</v>
      </c>
      <c r="AH23" s="21">
        <v>2287</v>
      </c>
      <c r="AI23" s="30">
        <v>0</v>
      </c>
      <c r="AJ23" s="30">
        <v>0</v>
      </c>
      <c r="AK23" s="21">
        <v>7551</v>
      </c>
      <c r="AL23" s="21">
        <v>1243350</v>
      </c>
      <c r="AM23" s="21">
        <v>7551</v>
      </c>
      <c r="AN23" s="21">
        <v>1243350</v>
      </c>
      <c r="AO23" s="21">
        <v>13358</v>
      </c>
      <c r="AP23" s="21">
        <v>8987151</v>
      </c>
      <c r="AQ23" s="21">
        <v>112826</v>
      </c>
      <c r="AR23" s="21">
        <v>12552</v>
      </c>
      <c r="AS23" s="21">
        <v>1258410</v>
      </c>
      <c r="AT23" s="21">
        <v>806</v>
      </c>
      <c r="AU23" s="21">
        <v>6827</v>
      </c>
      <c r="AV23" s="21">
        <v>13181</v>
      </c>
      <c r="AW23" s="21">
        <v>7652596</v>
      </c>
      <c r="AX23" s="21">
        <v>13141</v>
      </c>
      <c r="AY23" s="21">
        <v>2118367</v>
      </c>
      <c r="AZ23" s="21">
        <v>13141</v>
      </c>
      <c r="BA23" s="21">
        <v>2118367</v>
      </c>
      <c r="BB23" s="32">
        <v>60</v>
      </c>
      <c r="BC23" s="32">
        <v>41766</v>
      </c>
      <c r="BD23" s="32">
        <v>614</v>
      </c>
      <c r="BE23" s="32">
        <v>60</v>
      </c>
      <c r="BF23" s="32">
        <v>13623</v>
      </c>
      <c r="BG23" s="21">
        <v>0</v>
      </c>
      <c r="BH23" s="21">
        <v>0</v>
      </c>
      <c r="BI23" s="30">
        <v>0</v>
      </c>
      <c r="BJ23" s="30">
        <v>0</v>
      </c>
      <c r="BK23" s="32">
        <v>56</v>
      </c>
      <c r="BL23" s="32">
        <v>9160</v>
      </c>
      <c r="BM23" s="32">
        <v>56</v>
      </c>
      <c r="BN23" s="32">
        <v>9160</v>
      </c>
      <c r="BO23" s="21">
        <v>63675</v>
      </c>
      <c r="BP23" s="21">
        <v>43159636</v>
      </c>
      <c r="BQ23" s="21">
        <v>249034</v>
      </c>
      <c r="BR23" s="21">
        <v>60621</v>
      </c>
      <c r="BS23" s="21">
        <v>6316671</v>
      </c>
      <c r="BT23" s="21">
        <v>3053</v>
      </c>
      <c r="BU23" s="21">
        <v>18699</v>
      </c>
      <c r="BV23" s="21">
        <v>63321</v>
      </c>
      <c r="BW23" s="21">
        <v>36639212</v>
      </c>
      <c r="BX23" s="21">
        <v>63080</v>
      </c>
      <c r="BY23" s="21">
        <v>10148065</v>
      </c>
      <c r="BZ23" s="21">
        <v>63080</v>
      </c>
      <c r="CA23" s="22">
        <v>10148065</v>
      </c>
    </row>
    <row r="24" spans="1:79" ht="15" customHeight="1" x14ac:dyDescent="0.2">
      <c r="A24" s="20" t="s">
        <v>28</v>
      </c>
      <c r="B24" s="21">
        <v>134907</v>
      </c>
      <c r="C24" s="21">
        <v>163095632</v>
      </c>
      <c r="D24" s="21">
        <v>1522070</v>
      </c>
      <c r="E24" s="21">
        <v>131554</v>
      </c>
      <c r="F24" s="21">
        <v>22129207</v>
      </c>
      <c r="G24" s="21">
        <v>3352</v>
      </c>
      <c r="H24" s="21">
        <v>34737</v>
      </c>
      <c r="I24" s="21">
        <v>134477</v>
      </c>
      <c r="J24" s="21">
        <v>139654173</v>
      </c>
      <c r="K24" s="21">
        <v>134168</v>
      </c>
      <c r="L24" s="21">
        <v>40458907</v>
      </c>
      <c r="M24" s="21">
        <v>134169</v>
      </c>
      <c r="N24" s="21">
        <v>40458911</v>
      </c>
      <c r="O24" s="21">
        <v>115095</v>
      </c>
      <c r="P24" s="21">
        <v>139180167</v>
      </c>
      <c r="Q24" s="21">
        <v>1427081</v>
      </c>
      <c r="R24" s="21">
        <v>112708</v>
      </c>
      <c r="S24" s="21">
        <v>18606926</v>
      </c>
      <c r="T24" s="21">
        <v>2388</v>
      </c>
      <c r="U24" s="21">
        <v>28522</v>
      </c>
      <c r="V24" s="21">
        <v>114784</v>
      </c>
      <c r="W24" s="21">
        <v>119316545</v>
      </c>
      <c r="X24" s="21">
        <v>114612</v>
      </c>
      <c r="Y24" s="21">
        <v>34756830</v>
      </c>
      <c r="Z24" s="21">
        <v>114612</v>
      </c>
      <c r="AA24" s="21">
        <v>34756830</v>
      </c>
      <c r="AB24" s="21">
        <v>2401</v>
      </c>
      <c r="AC24" s="21">
        <v>2925922</v>
      </c>
      <c r="AD24" s="21">
        <v>14771</v>
      </c>
      <c r="AE24" s="21">
        <v>2308</v>
      </c>
      <c r="AF24" s="21">
        <v>481033</v>
      </c>
      <c r="AG24" s="21">
        <v>91</v>
      </c>
      <c r="AH24" s="21">
        <v>542</v>
      </c>
      <c r="AI24" s="21">
        <v>2376</v>
      </c>
      <c r="AJ24" s="21">
        <v>2446813</v>
      </c>
      <c r="AK24" s="21">
        <v>2350</v>
      </c>
      <c r="AL24" s="21">
        <v>664552</v>
      </c>
      <c r="AM24" s="21">
        <v>2350</v>
      </c>
      <c r="AN24" s="21">
        <v>664552</v>
      </c>
      <c r="AO24" s="21">
        <v>2431</v>
      </c>
      <c r="AP24" s="21">
        <v>2978314</v>
      </c>
      <c r="AQ24" s="21">
        <v>21669</v>
      </c>
      <c r="AR24" s="21">
        <v>2307</v>
      </c>
      <c r="AS24" s="21">
        <v>402922</v>
      </c>
      <c r="AT24" s="21">
        <v>123</v>
      </c>
      <c r="AU24" s="21">
        <v>1045</v>
      </c>
      <c r="AV24" s="21">
        <v>2406</v>
      </c>
      <c r="AW24" s="21">
        <v>2562164</v>
      </c>
      <c r="AX24" s="21">
        <v>2373</v>
      </c>
      <c r="AY24" s="21">
        <v>729983</v>
      </c>
      <c r="AZ24" s="21">
        <v>2373</v>
      </c>
      <c r="BA24" s="21">
        <v>729983</v>
      </c>
      <c r="BB24" s="32">
        <v>52</v>
      </c>
      <c r="BC24" s="32">
        <v>57753</v>
      </c>
      <c r="BD24" s="32">
        <v>531</v>
      </c>
      <c r="BE24" s="32">
        <v>52</v>
      </c>
      <c r="BF24" s="32">
        <v>5124</v>
      </c>
      <c r="BG24" s="21">
        <v>0</v>
      </c>
      <c r="BH24" s="21">
        <v>0</v>
      </c>
      <c r="BI24" s="32">
        <v>52</v>
      </c>
      <c r="BJ24" s="32">
        <v>52098</v>
      </c>
      <c r="BK24" s="32">
        <v>52</v>
      </c>
      <c r="BL24" s="32">
        <v>14894</v>
      </c>
      <c r="BM24" s="32">
        <v>52</v>
      </c>
      <c r="BN24" s="32">
        <v>14894</v>
      </c>
      <c r="BO24" s="21">
        <v>14929</v>
      </c>
      <c r="BP24" s="21">
        <v>17953476</v>
      </c>
      <c r="BQ24" s="21">
        <v>58018</v>
      </c>
      <c r="BR24" s="21">
        <v>14179</v>
      </c>
      <c r="BS24" s="21">
        <v>2633203</v>
      </c>
      <c r="BT24" s="21">
        <v>750</v>
      </c>
      <c r="BU24" s="21">
        <v>4628</v>
      </c>
      <c r="BV24" s="21">
        <v>14859</v>
      </c>
      <c r="BW24" s="21">
        <v>15276552</v>
      </c>
      <c r="BX24" s="21">
        <v>14783</v>
      </c>
      <c r="BY24" s="21">
        <v>4292649</v>
      </c>
      <c r="BZ24" s="21">
        <v>14784</v>
      </c>
      <c r="CA24" s="22">
        <v>4292653</v>
      </c>
    </row>
    <row r="25" spans="1:79" ht="15" customHeight="1" x14ac:dyDescent="0.2">
      <c r="A25" s="20" t="s">
        <v>29</v>
      </c>
      <c r="B25" s="21">
        <v>55986</v>
      </c>
      <c r="C25" s="21">
        <v>96283523</v>
      </c>
      <c r="D25" s="21">
        <v>613038</v>
      </c>
      <c r="E25" s="21">
        <v>54873</v>
      </c>
      <c r="F25" s="21">
        <v>13090004</v>
      </c>
      <c r="G25" s="21">
        <v>1112</v>
      </c>
      <c r="H25" s="21">
        <v>11739</v>
      </c>
      <c r="I25" s="21">
        <v>55817</v>
      </c>
      <c r="J25" s="21">
        <v>82795421</v>
      </c>
      <c r="K25" s="21">
        <v>55678</v>
      </c>
      <c r="L25" s="21">
        <v>24104736</v>
      </c>
      <c r="M25" s="21">
        <v>55678</v>
      </c>
      <c r="N25" s="21">
        <v>24104736</v>
      </c>
      <c r="O25" s="21">
        <v>46567</v>
      </c>
      <c r="P25" s="21">
        <v>80080854</v>
      </c>
      <c r="Q25" s="21">
        <v>566562</v>
      </c>
      <c r="R25" s="21">
        <v>45760</v>
      </c>
      <c r="S25" s="21">
        <v>10551958</v>
      </c>
      <c r="T25" s="21">
        <v>807</v>
      </c>
      <c r="U25" s="21">
        <v>9874</v>
      </c>
      <c r="V25" s="21">
        <v>46459</v>
      </c>
      <c r="W25" s="21">
        <v>69044378</v>
      </c>
      <c r="X25" s="21">
        <v>46366</v>
      </c>
      <c r="Y25" s="21">
        <v>20217083</v>
      </c>
      <c r="Z25" s="21">
        <v>46366</v>
      </c>
      <c r="AA25" s="21">
        <v>20217083</v>
      </c>
      <c r="AB25" s="21">
        <v>1257</v>
      </c>
      <c r="AC25" s="21">
        <v>2173991</v>
      </c>
      <c r="AD25" s="21">
        <v>7100</v>
      </c>
      <c r="AE25" s="21">
        <v>1195</v>
      </c>
      <c r="AF25" s="21">
        <v>284268</v>
      </c>
      <c r="AG25" s="21">
        <v>61</v>
      </c>
      <c r="AH25" s="21">
        <v>350</v>
      </c>
      <c r="AI25" s="21">
        <v>1255</v>
      </c>
      <c r="AJ25" s="21">
        <v>1882734</v>
      </c>
      <c r="AK25" s="21">
        <v>1239</v>
      </c>
      <c r="AL25" s="21">
        <v>536408</v>
      </c>
      <c r="AM25" s="21">
        <v>1239</v>
      </c>
      <c r="AN25" s="21">
        <v>536408</v>
      </c>
      <c r="AO25" s="21">
        <v>1280</v>
      </c>
      <c r="AP25" s="21">
        <v>2189011</v>
      </c>
      <c r="AQ25" s="21">
        <v>11731</v>
      </c>
      <c r="AR25" s="21">
        <v>1248</v>
      </c>
      <c r="AS25" s="21">
        <v>289485</v>
      </c>
      <c r="AT25" s="21">
        <v>32</v>
      </c>
      <c r="AU25" s="21">
        <v>272</v>
      </c>
      <c r="AV25" s="21">
        <v>1275</v>
      </c>
      <c r="AW25" s="21">
        <v>1890278</v>
      </c>
      <c r="AX25" s="21">
        <v>1260</v>
      </c>
      <c r="AY25" s="21">
        <v>532382</v>
      </c>
      <c r="AZ25" s="21">
        <v>1260</v>
      </c>
      <c r="BA25" s="21">
        <v>532382</v>
      </c>
      <c r="BB25" s="32">
        <v>29</v>
      </c>
      <c r="BC25" s="32">
        <v>47662</v>
      </c>
      <c r="BD25" s="32">
        <v>374</v>
      </c>
      <c r="BE25" s="32">
        <v>29</v>
      </c>
      <c r="BF25" s="32">
        <v>11963</v>
      </c>
      <c r="BG25" s="21">
        <v>0</v>
      </c>
      <c r="BH25" s="21">
        <v>0</v>
      </c>
      <c r="BI25" s="32">
        <v>28</v>
      </c>
      <c r="BJ25" s="32">
        <v>35768</v>
      </c>
      <c r="BK25" s="32">
        <v>28</v>
      </c>
      <c r="BL25" s="32">
        <v>7811</v>
      </c>
      <c r="BM25" s="32">
        <v>28</v>
      </c>
      <c r="BN25" s="32">
        <v>7811</v>
      </c>
      <c r="BO25" s="21">
        <v>6854</v>
      </c>
      <c r="BP25" s="21">
        <v>11792004</v>
      </c>
      <c r="BQ25" s="21">
        <v>27271</v>
      </c>
      <c r="BR25" s="21">
        <v>6641</v>
      </c>
      <c r="BS25" s="21">
        <v>1952329</v>
      </c>
      <c r="BT25" s="21">
        <v>212</v>
      </c>
      <c r="BU25" s="21">
        <v>1243</v>
      </c>
      <c r="BV25" s="21">
        <v>6800</v>
      </c>
      <c r="BW25" s="21">
        <v>9942263</v>
      </c>
      <c r="BX25" s="21">
        <v>6785</v>
      </c>
      <c r="BY25" s="21">
        <v>2811050</v>
      </c>
      <c r="BZ25" s="21">
        <v>6785</v>
      </c>
      <c r="CA25" s="22">
        <v>2811050</v>
      </c>
    </row>
    <row r="26" spans="1:79" ht="15" customHeight="1" x14ac:dyDescent="0.2">
      <c r="A26" s="20" t="s">
        <v>30</v>
      </c>
      <c r="B26" s="21">
        <v>79363</v>
      </c>
      <c r="C26" s="21">
        <v>236075612</v>
      </c>
      <c r="D26" s="21">
        <v>864365</v>
      </c>
      <c r="E26" s="21">
        <v>77979</v>
      </c>
      <c r="F26" s="21">
        <v>31231583</v>
      </c>
      <c r="G26" s="21">
        <v>1375</v>
      </c>
      <c r="H26" s="21">
        <v>13662</v>
      </c>
      <c r="I26" s="21">
        <v>79115</v>
      </c>
      <c r="J26" s="21">
        <v>204277506</v>
      </c>
      <c r="K26" s="21">
        <v>78933</v>
      </c>
      <c r="L26" s="21">
        <v>58774753</v>
      </c>
      <c r="M26" s="21">
        <v>78933</v>
      </c>
      <c r="N26" s="21">
        <v>58775117</v>
      </c>
      <c r="O26" s="21">
        <v>65272</v>
      </c>
      <c r="P26" s="21">
        <v>194205590</v>
      </c>
      <c r="Q26" s="21">
        <v>795148</v>
      </c>
      <c r="R26" s="21">
        <v>64420</v>
      </c>
      <c r="S26" s="21">
        <v>25366829</v>
      </c>
      <c r="T26" s="21">
        <v>851</v>
      </c>
      <c r="U26" s="21">
        <v>10282</v>
      </c>
      <c r="V26" s="21">
        <v>65106</v>
      </c>
      <c r="W26" s="21">
        <v>168273033</v>
      </c>
      <c r="X26" s="21">
        <v>65000</v>
      </c>
      <c r="Y26" s="21">
        <v>48783754</v>
      </c>
      <c r="Z26" s="21">
        <v>65000</v>
      </c>
      <c r="AA26" s="21">
        <v>48783754</v>
      </c>
      <c r="AB26" s="21">
        <v>2095</v>
      </c>
      <c r="AC26" s="21">
        <v>6406917</v>
      </c>
      <c r="AD26" s="21">
        <v>11690</v>
      </c>
      <c r="AE26" s="21">
        <v>1993</v>
      </c>
      <c r="AF26" s="21">
        <v>960379</v>
      </c>
      <c r="AG26" s="21">
        <v>92</v>
      </c>
      <c r="AH26" s="21">
        <v>542</v>
      </c>
      <c r="AI26" s="21">
        <v>2084</v>
      </c>
      <c r="AJ26" s="21">
        <v>5441842</v>
      </c>
      <c r="AK26" s="21">
        <v>2055</v>
      </c>
      <c r="AL26" s="21">
        <v>1482631</v>
      </c>
      <c r="AM26" s="21">
        <v>2055</v>
      </c>
      <c r="AN26" s="21">
        <v>1482631</v>
      </c>
      <c r="AO26" s="21">
        <v>1940</v>
      </c>
      <c r="AP26" s="21">
        <v>5699507</v>
      </c>
      <c r="AQ26" s="21">
        <v>17326</v>
      </c>
      <c r="AR26" s="21">
        <v>1865</v>
      </c>
      <c r="AS26" s="21">
        <v>677799</v>
      </c>
      <c r="AT26" s="21">
        <v>75</v>
      </c>
      <c r="AU26" s="21">
        <v>647</v>
      </c>
      <c r="AV26" s="21">
        <v>1931</v>
      </c>
      <c r="AW26" s="21">
        <v>5007359</v>
      </c>
      <c r="AX26" s="21">
        <v>1907</v>
      </c>
      <c r="AY26" s="21">
        <v>1384266</v>
      </c>
      <c r="AZ26" s="21">
        <v>1907</v>
      </c>
      <c r="BA26" s="21">
        <v>1384629</v>
      </c>
      <c r="BB26" s="21">
        <v>61</v>
      </c>
      <c r="BC26" s="21">
        <v>163233</v>
      </c>
      <c r="BD26" s="21">
        <v>675</v>
      </c>
      <c r="BE26" s="21">
        <v>61</v>
      </c>
      <c r="BF26" s="21">
        <v>17333</v>
      </c>
      <c r="BG26" s="21">
        <v>0</v>
      </c>
      <c r="BH26" s="21">
        <v>0</v>
      </c>
      <c r="BI26" s="21">
        <v>61</v>
      </c>
      <c r="BJ26" s="21">
        <v>145225</v>
      </c>
      <c r="BK26" s="21">
        <v>61</v>
      </c>
      <c r="BL26" s="21">
        <v>44773</v>
      </c>
      <c r="BM26" s="21">
        <v>61</v>
      </c>
      <c r="BN26" s="21">
        <v>44773</v>
      </c>
      <c r="BO26" s="21">
        <v>9996</v>
      </c>
      <c r="BP26" s="21">
        <v>29600366</v>
      </c>
      <c r="BQ26" s="21">
        <v>39525</v>
      </c>
      <c r="BR26" s="21">
        <v>9640</v>
      </c>
      <c r="BS26" s="21">
        <v>4209243</v>
      </c>
      <c r="BT26" s="21">
        <v>356</v>
      </c>
      <c r="BU26" s="21">
        <v>2191</v>
      </c>
      <c r="BV26" s="21">
        <v>9934</v>
      </c>
      <c r="BW26" s="21">
        <v>25410048</v>
      </c>
      <c r="BX26" s="21">
        <v>9911</v>
      </c>
      <c r="BY26" s="21">
        <v>7079331</v>
      </c>
      <c r="BZ26" s="21">
        <v>9911</v>
      </c>
      <c r="CA26" s="22">
        <v>7079331</v>
      </c>
    </row>
    <row r="27" spans="1:79" ht="15" customHeight="1" x14ac:dyDescent="0.2">
      <c r="A27" s="20" t="s">
        <v>31</v>
      </c>
      <c r="B27" s="21">
        <v>19189</v>
      </c>
      <c r="C27" s="21">
        <v>130763563</v>
      </c>
      <c r="D27" s="21">
        <v>207354</v>
      </c>
      <c r="E27" s="21">
        <v>18934</v>
      </c>
      <c r="F27" s="21">
        <v>17026882</v>
      </c>
      <c r="G27" s="21">
        <v>254</v>
      </c>
      <c r="H27" s="21">
        <v>2349</v>
      </c>
      <c r="I27" s="21">
        <v>19124</v>
      </c>
      <c r="J27" s="21">
        <v>113638196</v>
      </c>
      <c r="K27" s="21">
        <v>19098</v>
      </c>
      <c r="L27" s="21">
        <v>31500062</v>
      </c>
      <c r="M27" s="21">
        <v>19098</v>
      </c>
      <c r="N27" s="21">
        <v>31500062</v>
      </c>
      <c r="O27" s="21">
        <v>15557</v>
      </c>
      <c r="P27" s="21">
        <v>105987255</v>
      </c>
      <c r="Q27" s="21">
        <v>189128</v>
      </c>
      <c r="R27" s="21">
        <v>15425</v>
      </c>
      <c r="S27" s="21">
        <v>13562738</v>
      </c>
      <c r="T27" s="21">
        <v>132</v>
      </c>
      <c r="U27" s="21">
        <v>1599</v>
      </c>
      <c r="V27" s="21">
        <v>15509</v>
      </c>
      <c r="W27" s="21">
        <v>92319730</v>
      </c>
      <c r="X27" s="21">
        <v>15493</v>
      </c>
      <c r="Y27" s="21">
        <v>25764179</v>
      </c>
      <c r="Z27" s="21">
        <v>15493</v>
      </c>
      <c r="AA27" s="21">
        <v>25764179</v>
      </c>
      <c r="AB27" s="21">
        <v>624</v>
      </c>
      <c r="AC27" s="21">
        <v>4275635</v>
      </c>
      <c r="AD27" s="21">
        <v>3488</v>
      </c>
      <c r="AE27" s="21">
        <v>600</v>
      </c>
      <c r="AF27" s="21">
        <v>700152</v>
      </c>
      <c r="AG27" s="21">
        <v>22</v>
      </c>
      <c r="AH27" s="21">
        <v>130</v>
      </c>
      <c r="AI27" s="21">
        <v>619</v>
      </c>
      <c r="AJ27" s="21">
        <v>3574666</v>
      </c>
      <c r="AK27" s="21">
        <v>616</v>
      </c>
      <c r="AL27" s="21">
        <v>939954</v>
      </c>
      <c r="AM27" s="21">
        <v>616</v>
      </c>
      <c r="AN27" s="21">
        <v>939954</v>
      </c>
      <c r="AO27" s="21">
        <v>489</v>
      </c>
      <c r="AP27" s="21">
        <v>3357549</v>
      </c>
      <c r="AQ27" s="21">
        <v>4611</v>
      </c>
      <c r="AR27" s="21">
        <v>477</v>
      </c>
      <c r="AS27" s="21">
        <v>412789</v>
      </c>
      <c r="AT27" s="21">
        <v>12</v>
      </c>
      <c r="AU27" s="21">
        <v>102</v>
      </c>
      <c r="AV27" s="21">
        <v>486</v>
      </c>
      <c r="AW27" s="21">
        <v>2941487</v>
      </c>
      <c r="AX27" s="21">
        <v>482</v>
      </c>
      <c r="AY27" s="21">
        <v>769592</v>
      </c>
      <c r="AZ27" s="21">
        <v>482</v>
      </c>
      <c r="BA27" s="21">
        <v>769592</v>
      </c>
      <c r="BB27" s="21">
        <v>18</v>
      </c>
      <c r="BC27" s="21">
        <v>120677</v>
      </c>
      <c r="BD27" s="21">
        <v>170</v>
      </c>
      <c r="BE27" s="21">
        <v>18</v>
      </c>
      <c r="BF27" s="21">
        <v>11737</v>
      </c>
      <c r="BG27" s="21">
        <v>0</v>
      </c>
      <c r="BH27" s="21">
        <v>0</v>
      </c>
      <c r="BI27" s="21">
        <v>18</v>
      </c>
      <c r="BJ27" s="21">
        <v>108770</v>
      </c>
      <c r="BK27" s="21">
        <v>18</v>
      </c>
      <c r="BL27" s="21">
        <v>30948</v>
      </c>
      <c r="BM27" s="21">
        <v>18</v>
      </c>
      <c r="BN27" s="21">
        <v>30948</v>
      </c>
      <c r="BO27" s="21">
        <v>2501</v>
      </c>
      <c r="BP27" s="21">
        <v>17022448</v>
      </c>
      <c r="BQ27" s="21">
        <v>9956</v>
      </c>
      <c r="BR27" s="21">
        <v>2413</v>
      </c>
      <c r="BS27" s="21">
        <v>2339467</v>
      </c>
      <c r="BT27" s="21">
        <v>88</v>
      </c>
      <c r="BU27" s="21">
        <v>519</v>
      </c>
      <c r="BV27" s="21">
        <v>2492</v>
      </c>
      <c r="BW27" s="21">
        <v>14693543</v>
      </c>
      <c r="BX27" s="21">
        <v>2489</v>
      </c>
      <c r="BY27" s="21">
        <v>3995389</v>
      </c>
      <c r="BZ27" s="21">
        <v>2489</v>
      </c>
      <c r="CA27" s="22">
        <v>3995389</v>
      </c>
    </row>
    <row r="28" spans="1:79" ht="15" customHeight="1" x14ac:dyDescent="0.2">
      <c r="A28" s="20" t="s">
        <v>27</v>
      </c>
      <c r="B28" s="21">
        <v>11445</v>
      </c>
      <c r="C28" s="21">
        <v>321636083</v>
      </c>
      <c r="D28" s="21">
        <v>123185</v>
      </c>
      <c r="E28" s="21">
        <v>11345</v>
      </c>
      <c r="F28" s="21">
        <v>46690425</v>
      </c>
      <c r="G28" s="21">
        <v>98</v>
      </c>
      <c r="H28" s="21">
        <v>880</v>
      </c>
      <c r="I28" s="21">
        <v>11401</v>
      </c>
      <c r="J28" s="21">
        <v>275315967</v>
      </c>
      <c r="K28" s="21">
        <v>11390</v>
      </c>
      <c r="L28" s="21">
        <v>65644001</v>
      </c>
      <c r="M28" s="21">
        <v>11390</v>
      </c>
      <c r="N28" s="21">
        <v>65644001</v>
      </c>
      <c r="O28" s="21">
        <v>9127</v>
      </c>
      <c r="P28" s="21">
        <v>252454995</v>
      </c>
      <c r="Q28" s="21">
        <v>111289</v>
      </c>
      <c r="R28" s="21">
        <v>9083</v>
      </c>
      <c r="S28" s="21">
        <v>35905260</v>
      </c>
      <c r="T28" s="21">
        <v>44</v>
      </c>
      <c r="U28" s="21">
        <v>531</v>
      </c>
      <c r="V28" s="21">
        <v>9094</v>
      </c>
      <c r="W28" s="21">
        <v>216881271</v>
      </c>
      <c r="X28" s="21">
        <v>9091</v>
      </c>
      <c r="Y28" s="21">
        <v>52055580</v>
      </c>
      <c r="Z28" s="21">
        <v>9091</v>
      </c>
      <c r="AA28" s="21">
        <v>52055580</v>
      </c>
      <c r="AB28" s="21">
        <v>559</v>
      </c>
      <c r="AC28" s="21">
        <v>19624828</v>
      </c>
      <c r="AD28" s="21">
        <v>3213</v>
      </c>
      <c r="AE28" s="21">
        <v>549</v>
      </c>
      <c r="AF28" s="21">
        <v>3238777</v>
      </c>
      <c r="AG28" s="21">
        <v>8</v>
      </c>
      <c r="AH28" s="21">
        <v>46</v>
      </c>
      <c r="AI28" s="21">
        <v>557</v>
      </c>
      <c r="AJ28" s="21">
        <v>16385366</v>
      </c>
      <c r="AK28" s="21">
        <v>547</v>
      </c>
      <c r="AL28" s="21">
        <v>3734463</v>
      </c>
      <c r="AM28" s="21">
        <v>547</v>
      </c>
      <c r="AN28" s="21">
        <v>3734463</v>
      </c>
      <c r="AO28" s="21">
        <v>276</v>
      </c>
      <c r="AP28" s="21">
        <v>5999755</v>
      </c>
      <c r="AQ28" s="21">
        <v>2732</v>
      </c>
      <c r="AR28" s="21">
        <v>266</v>
      </c>
      <c r="AS28" s="21">
        <v>652447</v>
      </c>
      <c r="AT28" s="21">
        <v>10</v>
      </c>
      <c r="AU28" s="21">
        <v>85</v>
      </c>
      <c r="AV28" s="21">
        <v>275</v>
      </c>
      <c r="AW28" s="21">
        <v>5349306</v>
      </c>
      <c r="AX28" s="21">
        <v>273</v>
      </c>
      <c r="AY28" s="21">
        <v>1267886</v>
      </c>
      <c r="AZ28" s="21">
        <v>273</v>
      </c>
      <c r="BA28" s="21">
        <v>1267886</v>
      </c>
      <c r="BB28" s="32">
        <v>4</v>
      </c>
      <c r="BC28" s="32">
        <v>46236</v>
      </c>
      <c r="BD28" s="32">
        <v>44</v>
      </c>
      <c r="BE28" s="32">
        <v>4</v>
      </c>
      <c r="BF28" s="32">
        <v>4525</v>
      </c>
      <c r="BG28" s="21">
        <v>0</v>
      </c>
      <c r="BH28" s="21">
        <v>0</v>
      </c>
      <c r="BI28" s="32">
        <v>4</v>
      </c>
      <c r="BJ28" s="32">
        <v>41667</v>
      </c>
      <c r="BK28" s="32">
        <v>4</v>
      </c>
      <c r="BL28" s="32">
        <v>10188</v>
      </c>
      <c r="BM28" s="32">
        <v>4</v>
      </c>
      <c r="BN28" s="32">
        <v>10188</v>
      </c>
      <c r="BO28" s="21">
        <v>1479</v>
      </c>
      <c r="BP28" s="21">
        <v>43510269</v>
      </c>
      <c r="BQ28" s="21">
        <v>5907</v>
      </c>
      <c r="BR28" s="21">
        <v>1443</v>
      </c>
      <c r="BS28" s="21">
        <v>6889417</v>
      </c>
      <c r="BT28" s="21">
        <v>36</v>
      </c>
      <c r="BU28" s="21">
        <v>218</v>
      </c>
      <c r="BV28" s="21">
        <v>1471</v>
      </c>
      <c r="BW28" s="21">
        <v>36658357</v>
      </c>
      <c r="BX28" s="21">
        <v>1475</v>
      </c>
      <c r="BY28" s="21">
        <v>8575885</v>
      </c>
      <c r="BZ28" s="21">
        <v>1475</v>
      </c>
      <c r="CA28" s="22">
        <v>8575885</v>
      </c>
    </row>
    <row r="29" spans="1:79" s="8" customFormat="1" ht="15" customHeight="1" x14ac:dyDescent="0.2">
      <c r="A29" s="24" t="s">
        <v>23</v>
      </c>
      <c r="B29" s="25">
        <v>91694201</v>
      </c>
      <c r="C29" s="25">
        <v>7693198033</v>
      </c>
      <c r="D29" s="25">
        <v>637123336</v>
      </c>
      <c r="E29" s="25">
        <v>39938114</v>
      </c>
      <c r="F29" s="25">
        <v>1067177423</v>
      </c>
      <c r="G29" s="25">
        <v>51746212</v>
      </c>
      <c r="H29" s="25">
        <v>415201129</v>
      </c>
      <c r="I29" s="25">
        <v>91671874</v>
      </c>
      <c r="J29" s="25">
        <v>5583802495</v>
      </c>
      <c r="K29" s="25">
        <v>91693088</v>
      </c>
      <c r="L29" s="25">
        <v>1045509234</v>
      </c>
      <c r="M29" s="25">
        <v>91694201</v>
      </c>
      <c r="N29" s="25">
        <v>1045510793</v>
      </c>
      <c r="O29" s="25">
        <v>39441246</v>
      </c>
      <c r="P29" s="25">
        <v>5176521610</v>
      </c>
      <c r="Q29" s="25">
        <v>419884517</v>
      </c>
      <c r="R29" s="25">
        <v>23486114</v>
      </c>
      <c r="S29" s="25">
        <v>759546814</v>
      </c>
      <c r="T29" s="25">
        <v>15951167</v>
      </c>
      <c r="U29" s="25">
        <v>193586480</v>
      </c>
      <c r="V29" s="25">
        <v>39428701</v>
      </c>
      <c r="W29" s="25">
        <v>3810316032</v>
      </c>
      <c r="X29" s="25">
        <v>39441245</v>
      </c>
      <c r="Y29" s="25">
        <v>739691127</v>
      </c>
      <c r="Z29" s="25">
        <v>39441246</v>
      </c>
      <c r="AA29" s="25">
        <v>739691143</v>
      </c>
      <c r="AB29" s="25">
        <v>2048387</v>
      </c>
      <c r="AC29" s="25">
        <v>142025763</v>
      </c>
      <c r="AD29" s="25">
        <v>9785629</v>
      </c>
      <c r="AE29" s="25">
        <v>999230</v>
      </c>
      <c r="AF29" s="25">
        <v>21694421</v>
      </c>
      <c r="AG29" s="25">
        <v>1044644</v>
      </c>
      <c r="AH29" s="25">
        <v>6136575</v>
      </c>
      <c r="AI29" s="25">
        <v>2047708</v>
      </c>
      <c r="AJ29" s="25">
        <v>105328916</v>
      </c>
      <c r="AK29" s="25">
        <v>2048386</v>
      </c>
      <c r="AL29" s="25">
        <v>21355211</v>
      </c>
      <c r="AM29" s="25">
        <v>2048387</v>
      </c>
      <c r="AN29" s="25">
        <v>21355690</v>
      </c>
      <c r="AO29" s="25">
        <v>6693610</v>
      </c>
      <c r="AP29" s="25">
        <v>428880797</v>
      </c>
      <c r="AQ29" s="25">
        <v>56037306</v>
      </c>
      <c r="AR29" s="25">
        <v>2845106</v>
      </c>
      <c r="AS29" s="25">
        <v>58585790</v>
      </c>
      <c r="AT29" s="25">
        <v>3848379</v>
      </c>
      <c r="AU29" s="25">
        <v>32939774</v>
      </c>
      <c r="AV29" s="25">
        <v>6692053</v>
      </c>
      <c r="AW29" s="25">
        <v>281686340</v>
      </c>
      <c r="AX29" s="25">
        <v>6693610</v>
      </c>
      <c r="AY29" s="25">
        <v>42275394</v>
      </c>
      <c r="AZ29" s="25">
        <v>6693610</v>
      </c>
      <c r="BA29" s="25">
        <v>42275758</v>
      </c>
      <c r="BB29" s="25">
        <v>36866</v>
      </c>
      <c r="BC29" s="25">
        <v>3562882</v>
      </c>
      <c r="BD29" s="25">
        <v>316657</v>
      </c>
      <c r="BE29" s="25">
        <v>14580</v>
      </c>
      <c r="BF29" s="25">
        <v>460814</v>
      </c>
      <c r="BG29" s="25">
        <v>22286</v>
      </c>
      <c r="BH29" s="25">
        <v>261924</v>
      </c>
      <c r="BI29" s="25">
        <v>36865</v>
      </c>
      <c r="BJ29" s="25">
        <v>2523595</v>
      </c>
      <c r="BK29" s="25">
        <v>36866</v>
      </c>
      <c r="BL29" s="25">
        <v>444562</v>
      </c>
      <c r="BM29" s="25">
        <v>36866</v>
      </c>
      <c r="BN29" s="25">
        <v>444562</v>
      </c>
      <c r="BO29" s="25">
        <v>43474092</v>
      </c>
      <c r="BP29" s="25">
        <v>1942206980</v>
      </c>
      <c r="BQ29" s="25">
        <v>151099227</v>
      </c>
      <c r="BR29" s="25">
        <v>12593084</v>
      </c>
      <c r="BS29" s="25">
        <v>226889584</v>
      </c>
      <c r="BT29" s="25">
        <v>30879736</v>
      </c>
      <c r="BU29" s="25">
        <v>182276375</v>
      </c>
      <c r="BV29" s="25">
        <v>43466547</v>
      </c>
      <c r="BW29" s="25">
        <v>1383947612</v>
      </c>
      <c r="BX29" s="25">
        <v>43472981</v>
      </c>
      <c r="BY29" s="25">
        <v>241742939</v>
      </c>
      <c r="BZ29" s="25">
        <v>43474092</v>
      </c>
      <c r="CA29" s="26">
        <v>241743641</v>
      </c>
    </row>
    <row r="30" spans="1:79" ht="15" customHeight="1" x14ac:dyDescent="0.2">
      <c r="A30" s="20" t="s">
        <v>8</v>
      </c>
      <c r="B30" s="21">
        <v>5729</v>
      </c>
      <c r="C30" s="21">
        <v>-7564265</v>
      </c>
      <c r="D30" s="21">
        <v>47902</v>
      </c>
      <c r="E30" s="21">
        <v>0</v>
      </c>
      <c r="F30" s="21">
        <v>0</v>
      </c>
      <c r="G30" s="21">
        <v>0</v>
      </c>
      <c r="H30" s="21">
        <v>0</v>
      </c>
      <c r="I30" s="21">
        <v>0</v>
      </c>
      <c r="J30" s="21">
        <v>0</v>
      </c>
      <c r="K30" s="21">
        <v>5724</v>
      </c>
      <c r="L30" s="21">
        <v>122706</v>
      </c>
      <c r="M30" s="21">
        <v>5729</v>
      </c>
      <c r="N30" s="21">
        <v>123228</v>
      </c>
      <c r="O30" s="21">
        <v>3965</v>
      </c>
      <c r="P30" s="21">
        <v>-5208492</v>
      </c>
      <c r="Q30" s="21">
        <v>40017</v>
      </c>
      <c r="R30" s="21">
        <v>0</v>
      </c>
      <c r="S30" s="21">
        <v>0</v>
      </c>
      <c r="T30" s="21">
        <v>0</v>
      </c>
      <c r="U30" s="21">
        <v>0</v>
      </c>
      <c r="V30" s="21">
        <v>0</v>
      </c>
      <c r="W30" s="21">
        <v>0</v>
      </c>
      <c r="X30" s="21">
        <v>3964</v>
      </c>
      <c r="Y30" s="21">
        <v>75928</v>
      </c>
      <c r="Z30" s="21">
        <v>3965</v>
      </c>
      <c r="AA30" s="21">
        <v>75944</v>
      </c>
      <c r="AB30" s="21">
        <v>367</v>
      </c>
      <c r="AC30" s="21">
        <v>-852275</v>
      </c>
      <c r="AD30" s="21">
        <v>1705</v>
      </c>
      <c r="AE30" s="21">
        <v>0</v>
      </c>
      <c r="AF30" s="21">
        <v>0</v>
      </c>
      <c r="AG30" s="21">
        <v>0</v>
      </c>
      <c r="AH30" s="21">
        <v>0</v>
      </c>
      <c r="AI30" s="21">
        <v>0</v>
      </c>
      <c r="AJ30" s="21">
        <v>0</v>
      </c>
      <c r="AK30" s="21">
        <v>366</v>
      </c>
      <c r="AL30" s="21">
        <v>7100</v>
      </c>
      <c r="AM30" s="21">
        <v>367</v>
      </c>
      <c r="AN30" s="21">
        <v>7579</v>
      </c>
      <c r="AO30" s="21">
        <v>126</v>
      </c>
      <c r="AP30" s="21">
        <v>-184732</v>
      </c>
      <c r="AQ30" s="21">
        <v>979</v>
      </c>
      <c r="AR30" s="21">
        <v>0</v>
      </c>
      <c r="AS30" s="21">
        <v>0</v>
      </c>
      <c r="AT30" s="21">
        <v>0</v>
      </c>
      <c r="AU30" s="21">
        <v>0</v>
      </c>
      <c r="AV30" s="21">
        <v>0</v>
      </c>
      <c r="AW30" s="21">
        <v>0</v>
      </c>
      <c r="AX30" s="21">
        <v>126</v>
      </c>
      <c r="AY30" s="21">
        <v>2340</v>
      </c>
      <c r="AZ30" s="21">
        <v>126</v>
      </c>
      <c r="BA30" s="21">
        <v>2340</v>
      </c>
      <c r="BB30" s="21">
        <v>0</v>
      </c>
      <c r="BC30" s="21">
        <v>0</v>
      </c>
      <c r="BD30" s="21">
        <v>0</v>
      </c>
      <c r="BE30" s="21">
        <v>0</v>
      </c>
      <c r="BF30" s="21">
        <v>0</v>
      </c>
      <c r="BG30" s="21">
        <v>0</v>
      </c>
      <c r="BH30" s="21">
        <v>0</v>
      </c>
      <c r="BI30" s="21">
        <v>0</v>
      </c>
      <c r="BJ30" s="21">
        <v>0</v>
      </c>
      <c r="BK30" s="21">
        <v>0</v>
      </c>
      <c r="BL30" s="21">
        <v>0</v>
      </c>
      <c r="BM30" s="21">
        <v>0</v>
      </c>
      <c r="BN30" s="21">
        <v>0</v>
      </c>
      <c r="BO30" s="21">
        <v>1271</v>
      </c>
      <c r="BP30" s="21">
        <v>-1318766</v>
      </c>
      <c r="BQ30" s="21">
        <v>5201</v>
      </c>
      <c r="BR30" s="21">
        <v>0</v>
      </c>
      <c r="BS30" s="21">
        <v>0</v>
      </c>
      <c r="BT30" s="21">
        <v>0</v>
      </c>
      <c r="BU30" s="21">
        <v>0</v>
      </c>
      <c r="BV30" s="21">
        <v>0</v>
      </c>
      <c r="BW30" s="21">
        <v>0</v>
      </c>
      <c r="BX30" s="21">
        <v>1268</v>
      </c>
      <c r="BY30" s="21">
        <v>37338</v>
      </c>
      <c r="BZ30" s="21">
        <v>1271</v>
      </c>
      <c r="CA30" s="22">
        <v>37366</v>
      </c>
    </row>
    <row r="31" spans="1:79" ht="15" customHeight="1" x14ac:dyDescent="0.2">
      <c r="A31" s="20" t="s">
        <v>9</v>
      </c>
      <c r="B31" s="21">
        <v>313935</v>
      </c>
      <c r="C31" s="21">
        <v>896794</v>
      </c>
      <c r="D31" s="21">
        <v>4766</v>
      </c>
      <c r="E31" s="21">
        <v>4107</v>
      </c>
      <c r="F31" s="21">
        <v>14957</v>
      </c>
      <c r="G31" s="21">
        <v>309828</v>
      </c>
      <c r="H31" s="21">
        <v>528293</v>
      </c>
      <c r="I31" s="21">
        <v>312656</v>
      </c>
      <c r="J31" s="21">
        <v>360640</v>
      </c>
      <c r="K31" s="21">
        <v>313935</v>
      </c>
      <c r="L31" s="21">
        <v>45686</v>
      </c>
      <c r="M31" s="21">
        <v>313935</v>
      </c>
      <c r="N31" s="21">
        <v>45686</v>
      </c>
      <c r="O31" s="32">
        <v>9</v>
      </c>
      <c r="P31" s="32">
        <v>15</v>
      </c>
      <c r="Q31" s="32">
        <v>66</v>
      </c>
      <c r="R31" s="32">
        <v>9</v>
      </c>
      <c r="S31" s="32">
        <v>400</v>
      </c>
      <c r="T31" s="21">
        <v>0</v>
      </c>
      <c r="U31" s="21">
        <v>0</v>
      </c>
      <c r="V31" s="21">
        <v>0</v>
      </c>
      <c r="W31" s="21">
        <v>0</v>
      </c>
      <c r="X31" s="32">
        <v>9</v>
      </c>
      <c r="Y31" s="32">
        <v>86</v>
      </c>
      <c r="Z31" s="32">
        <v>9</v>
      </c>
      <c r="AA31" s="32">
        <v>86</v>
      </c>
      <c r="AB31" s="32">
        <v>1006</v>
      </c>
      <c r="AC31" s="32">
        <v>2716</v>
      </c>
      <c r="AD31" s="21">
        <v>0</v>
      </c>
      <c r="AE31" s="21">
        <v>0</v>
      </c>
      <c r="AF31" s="21">
        <v>0</v>
      </c>
      <c r="AG31" s="32">
        <v>1006</v>
      </c>
      <c r="AH31" s="32">
        <v>2113</v>
      </c>
      <c r="AI31" s="32">
        <v>1006</v>
      </c>
      <c r="AJ31" s="32">
        <v>604</v>
      </c>
      <c r="AK31" s="32">
        <v>1006</v>
      </c>
      <c r="AL31" s="32">
        <v>61</v>
      </c>
      <c r="AM31" s="32">
        <v>1006</v>
      </c>
      <c r="AN31" s="32">
        <v>61</v>
      </c>
      <c r="AO31" s="21">
        <v>0</v>
      </c>
      <c r="AP31" s="21">
        <v>0</v>
      </c>
      <c r="AQ31" s="21">
        <v>0</v>
      </c>
      <c r="AR31" s="21">
        <v>0</v>
      </c>
      <c r="AS31" s="21">
        <v>0</v>
      </c>
      <c r="AT31" s="21">
        <v>0</v>
      </c>
      <c r="AU31" s="21">
        <v>0</v>
      </c>
      <c r="AV31" s="21">
        <v>0</v>
      </c>
      <c r="AW31" s="21">
        <v>0</v>
      </c>
      <c r="AX31" s="21">
        <v>0</v>
      </c>
      <c r="AY31" s="21">
        <v>0</v>
      </c>
      <c r="AZ31" s="21">
        <v>0</v>
      </c>
      <c r="BA31" s="21">
        <v>0</v>
      </c>
      <c r="BB31" s="21">
        <v>0</v>
      </c>
      <c r="BC31" s="21">
        <v>0</v>
      </c>
      <c r="BD31" s="21">
        <v>0</v>
      </c>
      <c r="BE31" s="21">
        <v>0</v>
      </c>
      <c r="BF31" s="21">
        <v>0</v>
      </c>
      <c r="BG31" s="21">
        <v>0</v>
      </c>
      <c r="BH31" s="21">
        <v>0</v>
      </c>
      <c r="BI31" s="21">
        <v>0</v>
      </c>
      <c r="BJ31" s="21">
        <v>0</v>
      </c>
      <c r="BK31" s="21">
        <v>0</v>
      </c>
      <c r="BL31" s="21">
        <v>0</v>
      </c>
      <c r="BM31" s="21">
        <v>0</v>
      </c>
      <c r="BN31" s="21">
        <v>0</v>
      </c>
      <c r="BO31" s="21">
        <v>312920</v>
      </c>
      <c r="BP31" s="21">
        <v>894062</v>
      </c>
      <c r="BQ31" s="21">
        <v>4700</v>
      </c>
      <c r="BR31" s="21">
        <v>4098</v>
      </c>
      <c r="BS31" s="21">
        <v>14557</v>
      </c>
      <c r="BT31" s="21">
        <v>308822</v>
      </c>
      <c r="BU31" s="21">
        <v>526180</v>
      </c>
      <c r="BV31" s="21">
        <v>311650</v>
      </c>
      <c r="BW31" s="21">
        <v>360037</v>
      </c>
      <c r="BX31" s="21">
        <v>312920</v>
      </c>
      <c r="BY31" s="21">
        <v>45539</v>
      </c>
      <c r="BZ31" s="21">
        <v>312920</v>
      </c>
      <c r="CA31" s="22">
        <v>45539</v>
      </c>
    </row>
    <row r="32" spans="1:79" ht="15" customHeight="1" x14ac:dyDescent="0.2">
      <c r="A32" s="20" t="s">
        <v>10</v>
      </c>
      <c r="B32" s="21">
        <v>2174954</v>
      </c>
      <c r="C32" s="21">
        <v>17014975</v>
      </c>
      <c r="D32" s="21">
        <v>787639</v>
      </c>
      <c r="E32" s="21">
        <v>19116</v>
      </c>
      <c r="F32" s="21">
        <v>72687</v>
      </c>
      <c r="G32" s="21">
        <v>2153724</v>
      </c>
      <c r="H32" s="21">
        <v>12101450</v>
      </c>
      <c r="I32" s="21">
        <v>2173182</v>
      </c>
      <c r="J32" s="21">
        <v>4084138</v>
      </c>
      <c r="K32" s="21">
        <v>2174954</v>
      </c>
      <c r="L32" s="21">
        <v>425620</v>
      </c>
      <c r="M32" s="21">
        <v>2174954</v>
      </c>
      <c r="N32" s="21">
        <v>425620</v>
      </c>
      <c r="O32" s="32">
        <v>737</v>
      </c>
      <c r="P32" s="32">
        <v>5288</v>
      </c>
      <c r="Q32" s="32">
        <v>10138</v>
      </c>
      <c r="R32" s="32">
        <v>737</v>
      </c>
      <c r="S32" s="32">
        <v>22695</v>
      </c>
      <c r="T32" s="21">
        <v>0</v>
      </c>
      <c r="U32" s="21">
        <v>0</v>
      </c>
      <c r="V32" s="21">
        <v>0</v>
      </c>
      <c r="W32" s="21">
        <v>0</v>
      </c>
      <c r="X32" s="32">
        <v>737</v>
      </c>
      <c r="Y32" s="32">
        <v>6955</v>
      </c>
      <c r="Z32" s="32">
        <v>737</v>
      </c>
      <c r="AA32" s="32">
        <v>6955</v>
      </c>
      <c r="AB32" s="21">
        <v>24347</v>
      </c>
      <c r="AC32" s="21">
        <v>205326</v>
      </c>
      <c r="AD32" s="21">
        <v>79470</v>
      </c>
      <c r="AE32" s="21">
        <v>10102</v>
      </c>
      <c r="AF32" s="21">
        <v>20205</v>
      </c>
      <c r="AG32" s="21">
        <v>12131</v>
      </c>
      <c r="AH32" s="21">
        <v>70360</v>
      </c>
      <c r="AI32" s="21">
        <v>24347</v>
      </c>
      <c r="AJ32" s="21">
        <v>35292</v>
      </c>
      <c r="AK32" s="21">
        <v>24347</v>
      </c>
      <c r="AL32" s="21">
        <v>2991</v>
      </c>
      <c r="AM32" s="21">
        <v>24347</v>
      </c>
      <c r="AN32" s="21">
        <v>2991</v>
      </c>
      <c r="AO32" s="21">
        <v>0</v>
      </c>
      <c r="AP32" s="21">
        <v>0</v>
      </c>
      <c r="AQ32" s="21">
        <v>0</v>
      </c>
      <c r="AR32" s="21">
        <v>0</v>
      </c>
      <c r="AS32" s="21">
        <v>0</v>
      </c>
      <c r="AT32" s="21">
        <v>0</v>
      </c>
      <c r="AU32" s="21">
        <v>0</v>
      </c>
      <c r="AV32" s="21">
        <v>0</v>
      </c>
      <c r="AW32" s="21">
        <v>0</v>
      </c>
      <c r="AX32" s="21">
        <v>0</v>
      </c>
      <c r="AY32" s="21">
        <v>0</v>
      </c>
      <c r="AZ32" s="21">
        <v>0</v>
      </c>
      <c r="BA32" s="21">
        <v>0</v>
      </c>
      <c r="BB32" s="21">
        <v>0</v>
      </c>
      <c r="BC32" s="21">
        <v>0</v>
      </c>
      <c r="BD32" s="21">
        <v>0</v>
      </c>
      <c r="BE32" s="21">
        <v>0</v>
      </c>
      <c r="BF32" s="21">
        <v>0</v>
      </c>
      <c r="BG32" s="21">
        <v>0</v>
      </c>
      <c r="BH32" s="21">
        <v>0</v>
      </c>
      <c r="BI32" s="21">
        <v>0</v>
      </c>
      <c r="BJ32" s="21">
        <v>0</v>
      </c>
      <c r="BK32" s="21">
        <v>0</v>
      </c>
      <c r="BL32" s="21">
        <v>0</v>
      </c>
      <c r="BM32" s="21">
        <v>0</v>
      </c>
      <c r="BN32" s="21">
        <v>0</v>
      </c>
      <c r="BO32" s="21">
        <v>2149870</v>
      </c>
      <c r="BP32" s="21">
        <v>16804360</v>
      </c>
      <c r="BQ32" s="21">
        <v>698031</v>
      </c>
      <c r="BR32" s="21">
        <v>8277</v>
      </c>
      <c r="BS32" s="21">
        <v>29787</v>
      </c>
      <c r="BT32" s="21">
        <v>2141593</v>
      </c>
      <c r="BU32" s="21">
        <v>12031090</v>
      </c>
      <c r="BV32" s="21">
        <v>2148835</v>
      </c>
      <c r="BW32" s="21">
        <v>4048846</v>
      </c>
      <c r="BX32" s="21">
        <v>2149870</v>
      </c>
      <c r="BY32" s="21">
        <v>415674</v>
      </c>
      <c r="BZ32" s="21">
        <v>2149870</v>
      </c>
      <c r="CA32" s="22">
        <v>415674</v>
      </c>
    </row>
    <row r="33" spans="1:79" ht="15" customHeight="1" x14ac:dyDescent="0.2">
      <c r="A33" s="20" t="s">
        <v>11</v>
      </c>
      <c r="B33" s="21">
        <v>5037783</v>
      </c>
      <c r="C33" s="21">
        <v>63724545</v>
      </c>
      <c r="D33" s="21">
        <v>15120399</v>
      </c>
      <c r="E33" s="21">
        <v>156556</v>
      </c>
      <c r="F33" s="21">
        <v>1152755</v>
      </c>
      <c r="G33" s="21">
        <v>4881226</v>
      </c>
      <c r="H33" s="21">
        <v>29164125</v>
      </c>
      <c r="I33" s="21">
        <v>5037368</v>
      </c>
      <c r="J33" s="21">
        <v>18307734</v>
      </c>
      <c r="K33" s="21">
        <v>5037783</v>
      </c>
      <c r="L33" s="21">
        <v>1709805</v>
      </c>
      <c r="M33" s="21">
        <v>5037783</v>
      </c>
      <c r="N33" s="21">
        <v>1709805</v>
      </c>
      <c r="O33" s="32">
        <v>308</v>
      </c>
      <c r="P33" s="32">
        <v>4027</v>
      </c>
      <c r="Q33" s="32">
        <v>2292</v>
      </c>
      <c r="R33" s="32">
        <v>308</v>
      </c>
      <c r="S33" s="32">
        <v>21296</v>
      </c>
      <c r="T33" s="21">
        <v>0</v>
      </c>
      <c r="U33" s="21">
        <v>0</v>
      </c>
      <c r="V33" s="21">
        <v>0</v>
      </c>
      <c r="W33" s="21">
        <v>0</v>
      </c>
      <c r="X33" s="32">
        <v>308</v>
      </c>
      <c r="Y33" s="32">
        <v>926</v>
      </c>
      <c r="Z33" s="32">
        <v>308</v>
      </c>
      <c r="AA33" s="32">
        <v>926</v>
      </c>
      <c r="AB33" s="21">
        <v>138508</v>
      </c>
      <c r="AC33" s="21">
        <v>1748782</v>
      </c>
      <c r="AD33" s="21">
        <v>512641</v>
      </c>
      <c r="AE33" s="21">
        <v>16859</v>
      </c>
      <c r="AF33" s="21">
        <v>65898</v>
      </c>
      <c r="AG33" s="21">
        <v>121649</v>
      </c>
      <c r="AH33" s="21">
        <v>720049</v>
      </c>
      <c r="AI33" s="21">
        <v>138508</v>
      </c>
      <c r="AJ33" s="21">
        <v>450194</v>
      </c>
      <c r="AK33" s="21">
        <v>138508</v>
      </c>
      <c r="AL33" s="21">
        <v>41114</v>
      </c>
      <c r="AM33" s="21">
        <v>138508</v>
      </c>
      <c r="AN33" s="21">
        <v>41114</v>
      </c>
      <c r="AO33" s="21">
        <v>15069</v>
      </c>
      <c r="AP33" s="21">
        <v>213348</v>
      </c>
      <c r="AQ33" s="21">
        <v>55768</v>
      </c>
      <c r="AR33" s="21">
        <v>3</v>
      </c>
      <c r="AS33" s="21">
        <v>700</v>
      </c>
      <c r="AT33" s="21">
        <v>15067</v>
      </c>
      <c r="AU33" s="21">
        <v>135358</v>
      </c>
      <c r="AV33" s="21">
        <v>15067</v>
      </c>
      <c r="AW33" s="21">
        <v>22211</v>
      </c>
      <c r="AX33" s="21">
        <v>15069</v>
      </c>
      <c r="AY33" s="21">
        <v>2332</v>
      </c>
      <c r="AZ33" s="21">
        <v>15069</v>
      </c>
      <c r="BA33" s="21">
        <v>2332</v>
      </c>
      <c r="BB33" s="21">
        <v>0</v>
      </c>
      <c r="BC33" s="21">
        <v>0</v>
      </c>
      <c r="BD33" s="21">
        <v>0</v>
      </c>
      <c r="BE33" s="21">
        <v>0</v>
      </c>
      <c r="BF33" s="21">
        <v>0</v>
      </c>
      <c r="BG33" s="21">
        <v>0</v>
      </c>
      <c r="BH33" s="21">
        <v>0</v>
      </c>
      <c r="BI33" s="21">
        <v>0</v>
      </c>
      <c r="BJ33" s="21">
        <v>0</v>
      </c>
      <c r="BK33" s="21">
        <v>0</v>
      </c>
      <c r="BL33" s="21">
        <v>0</v>
      </c>
      <c r="BM33" s="21">
        <v>0</v>
      </c>
      <c r="BN33" s="21">
        <v>0</v>
      </c>
      <c r="BO33" s="21">
        <v>4883897</v>
      </c>
      <c r="BP33" s="21">
        <v>61758388</v>
      </c>
      <c r="BQ33" s="21">
        <v>14549698</v>
      </c>
      <c r="BR33" s="21">
        <v>139386</v>
      </c>
      <c r="BS33" s="21">
        <v>1064861</v>
      </c>
      <c r="BT33" s="21">
        <v>4744511</v>
      </c>
      <c r="BU33" s="21">
        <v>28308718</v>
      </c>
      <c r="BV33" s="21">
        <v>4883794</v>
      </c>
      <c r="BW33" s="21">
        <v>17835330</v>
      </c>
      <c r="BX33" s="21">
        <v>4883897</v>
      </c>
      <c r="BY33" s="21">
        <v>1665434</v>
      </c>
      <c r="BZ33" s="21">
        <v>4883897</v>
      </c>
      <c r="CA33" s="22">
        <v>1665434</v>
      </c>
    </row>
    <row r="34" spans="1:79" ht="15" customHeight="1" x14ac:dyDescent="0.2">
      <c r="A34" s="20" t="s">
        <v>12</v>
      </c>
      <c r="B34" s="21">
        <v>5284261</v>
      </c>
      <c r="C34" s="21">
        <v>92375045</v>
      </c>
      <c r="D34" s="21">
        <v>19134423</v>
      </c>
      <c r="E34" s="21">
        <v>418975</v>
      </c>
      <c r="F34" s="21">
        <v>3902448</v>
      </c>
      <c r="G34" s="21">
        <v>4865286</v>
      </c>
      <c r="H34" s="21">
        <v>29703904</v>
      </c>
      <c r="I34" s="21">
        <v>5282940</v>
      </c>
      <c r="J34" s="21">
        <v>39645342</v>
      </c>
      <c r="K34" s="21">
        <v>5284261</v>
      </c>
      <c r="L34" s="21">
        <v>3878226</v>
      </c>
      <c r="M34" s="21">
        <v>5284261</v>
      </c>
      <c r="N34" s="21">
        <v>3878287</v>
      </c>
      <c r="O34" s="21">
        <v>59114</v>
      </c>
      <c r="P34" s="21">
        <v>1155026</v>
      </c>
      <c r="Q34" s="21">
        <v>433771</v>
      </c>
      <c r="R34" s="21">
        <v>1205</v>
      </c>
      <c r="S34" s="21">
        <v>15402</v>
      </c>
      <c r="T34" s="21">
        <v>57909</v>
      </c>
      <c r="U34" s="21">
        <v>671750</v>
      </c>
      <c r="V34" s="21">
        <v>59109</v>
      </c>
      <c r="W34" s="21">
        <v>35341</v>
      </c>
      <c r="X34" s="21">
        <v>59114</v>
      </c>
      <c r="Y34" s="21">
        <v>3987</v>
      </c>
      <c r="Z34" s="21">
        <v>59114</v>
      </c>
      <c r="AA34" s="21">
        <v>3987</v>
      </c>
      <c r="AB34" s="21">
        <v>143322</v>
      </c>
      <c r="AC34" s="21">
        <v>2527939</v>
      </c>
      <c r="AD34" s="21">
        <v>553081</v>
      </c>
      <c r="AE34" s="21">
        <v>22425</v>
      </c>
      <c r="AF34" s="21">
        <v>152373</v>
      </c>
      <c r="AG34" s="21">
        <v>120896</v>
      </c>
      <c r="AH34" s="21">
        <v>709857</v>
      </c>
      <c r="AI34" s="21">
        <v>143322</v>
      </c>
      <c r="AJ34" s="21">
        <v>1112629</v>
      </c>
      <c r="AK34" s="21">
        <v>143322</v>
      </c>
      <c r="AL34" s="21">
        <v>107145</v>
      </c>
      <c r="AM34" s="21">
        <v>143322</v>
      </c>
      <c r="AN34" s="21">
        <v>107145</v>
      </c>
      <c r="AO34" s="21">
        <v>125316</v>
      </c>
      <c r="AP34" s="21">
        <v>2259999</v>
      </c>
      <c r="AQ34" s="21">
        <v>836365</v>
      </c>
      <c r="AR34" s="21">
        <v>1206</v>
      </c>
      <c r="AS34" s="21">
        <v>15030</v>
      </c>
      <c r="AT34" s="21">
        <v>124110</v>
      </c>
      <c r="AU34" s="21">
        <v>1070024</v>
      </c>
      <c r="AV34" s="21">
        <v>125310</v>
      </c>
      <c r="AW34" s="21">
        <v>340502</v>
      </c>
      <c r="AX34" s="21">
        <v>125316</v>
      </c>
      <c r="AY34" s="21">
        <v>33448</v>
      </c>
      <c r="AZ34" s="21">
        <v>125316</v>
      </c>
      <c r="BA34" s="21">
        <v>33448</v>
      </c>
      <c r="BB34" s="21">
        <v>0</v>
      </c>
      <c r="BC34" s="21">
        <v>0</v>
      </c>
      <c r="BD34" s="21">
        <v>0</v>
      </c>
      <c r="BE34" s="21">
        <v>0</v>
      </c>
      <c r="BF34" s="21">
        <v>0</v>
      </c>
      <c r="BG34" s="21">
        <v>0</v>
      </c>
      <c r="BH34" s="21">
        <v>0</v>
      </c>
      <c r="BI34" s="21">
        <v>0</v>
      </c>
      <c r="BJ34" s="21">
        <v>0</v>
      </c>
      <c r="BK34" s="21">
        <v>0</v>
      </c>
      <c r="BL34" s="21">
        <v>0</v>
      </c>
      <c r="BM34" s="21">
        <v>0</v>
      </c>
      <c r="BN34" s="21">
        <v>0</v>
      </c>
      <c r="BO34" s="21">
        <v>4956509</v>
      </c>
      <c r="BP34" s="21">
        <v>86432081</v>
      </c>
      <c r="BQ34" s="21">
        <v>17311206</v>
      </c>
      <c r="BR34" s="21">
        <v>394138</v>
      </c>
      <c r="BS34" s="21">
        <v>3719643</v>
      </c>
      <c r="BT34" s="21">
        <v>4562370</v>
      </c>
      <c r="BU34" s="21">
        <v>27252273</v>
      </c>
      <c r="BV34" s="21">
        <v>4955199</v>
      </c>
      <c r="BW34" s="21">
        <v>38156870</v>
      </c>
      <c r="BX34" s="21">
        <v>4956509</v>
      </c>
      <c r="BY34" s="21">
        <v>3733645</v>
      </c>
      <c r="BZ34" s="21">
        <v>4956509</v>
      </c>
      <c r="CA34" s="22">
        <v>3733706</v>
      </c>
    </row>
    <row r="35" spans="1:79" ht="15" customHeight="1" x14ac:dyDescent="0.2">
      <c r="A35" s="20" t="s">
        <v>13</v>
      </c>
      <c r="B35" s="21">
        <v>5330665</v>
      </c>
      <c r="C35" s="21">
        <v>119865777</v>
      </c>
      <c r="D35" s="21">
        <v>22769551</v>
      </c>
      <c r="E35" s="21">
        <v>596016</v>
      </c>
      <c r="F35" s="21">
        <v>6380454</v>
      </c>
      <c r="G35" s="21">
        <v>4734649</v>
      </c>
      <c r="H35" s="21">
        <v>32705581</v>
      </c>
      <c r="I35" s="21">
        <v>5330645</v>
      </c>
      <c r="J35" s="21">
        <v>58011098</v>
      </c>
      <c r="K35" s="21">
        <v>5330665</v>
      </c>
      <c r="L35" s="21">
        <v>6317626</v>
      </c>
      <c r="M35" s="21">
        <v>5330665</v>
      </c>
      <c r="N35" s="21">
        <v>6317626</v>
      </c>
      <c r="O35" s="21">
        <v>637268</v>
      </c>
      <c r="P35" s="21">
        <v>14483081</v>
      </c>
      <c r="Q35" s="21">
        <v>4755114</v>
      </c>
      <c r="R35" s="21">
        <v>26660</v>
      </c>
      <c r="S35" s="21">
        <v>377230</v>
      </c>
      <c r="T35" s="21">
        <v>610608</v>
      </c>
      <c r="U35" s="21">
        <v>7668222</v>
      </c>
      <c r="V35" s="21">
        <v>637266</v>
      </c>
      <c r="W35" s="21">
        <v>1683201</v>
      </c>
      <c r="X35" s="21">
        <v>637268</v>
      </c>
      <c r="Y35" s="21">
        <v>155102</v>
      </c>
      <c r="Z35" s="21">
        <v>637268</v>
      </c>
      <c r="AA35" s="21">
        <v>155102</v>
      </c>
      <c r="AB35" s="21">
        <v>183469</v>
      </c>
      <c r="AC35" s="21">
        <v>4121047</v>
      </c>
      <c r="AD35" s="21">
        <v>745963</v>
      </c>
      <c r="AE35" s="21">
        <v>40187</v>
      </c>
      <c r="AF35" s="21">
        <v>360387</v>
      </c>
      <c r="AG35" s="21">
        <v>143282</v>
      </c>
      <c r="AH35" s="21">
        <v>842163</v>
      </c>
      <c r="AI35" s="21">
        <v>183469</v>
      </c>
      <c r="AJ35" s="21">
        <v>2172534</v>
      </c>
      <c r="AK35" s="21">
        <v>183469</v>
      </c>
      <c r="AL35" s="21">
        <v>237941</v>
      </c>
      <c r="AM35" s="21">
        <v>183469</v>
      </c>
      <c r="AN35" s="21">
        <v>237941</v>
      </c>
      <c r="AO35" s="21">
        <v>196040</v>
      </c>
      <c r="AP35" s="21">
        <v>4400026</v>
      </c>
      <c r="AQ35" s="21">
        <v>1398088</v>
      </c>
      <c r="AR35" s="21">
        <v>18075</v>
      </c>
      <c r="AS35" s="21">
        <v>212660</v>
      </c>
      <c r="AT35" s="21">
        <v>177965</v>
      </c>
      <c r="AU35" s="21">
        <v>1536044</v>
      </c>
      <c r="AV35" s="21">
        <v>196028</v>
      </c>
      <c r="AW35" s="21">
        <v>1253284</v>
      </c>
      <c r="AX35" s="21">
        <v>196040</v>
      </c>
      <c r="AY35" s="21">
        <v>112191</v>
      </c>
      <c r="AZ35" s="21">
        <v>196040</v>
      </c>
      <c r="BA35" s="21">
        <v>112191</v>
      </c>
      <c r="BB35" s="32">
        <v>2207</v>
      </c>
      <c r="BC35" s="32">
        <v>51103</v>
      </c>
      <c r="BD35" s="32">
        <v>16328</v>
      </c>
      <c r="BE35" s="32">
        <v>194</v>
      </c>
      <c r="BF35" s="32">
        <v>2582</v>
      </c>
      <c r="BG35" s="32">
        <v>2012</v>
      </c>
      <c r="BH35" s="32">
        <v>25654</v>
      </c>
      <c r="BI35" s="32">
        <v>2207</v>
      </c>
      <c r="BJ35" s="32">
        <v>6538</v>
      </c>
      <c r="BK35" s="32">
        <v>2207</v>
      </c>
      <c r="BL35" s="32">
        <v>601</v>
      </c>
      <c r="BM35" s="32">
        <v>2207</v>
      </c>
      <c r="BN35" s="32">
        <v>601</v>
      </c>
      <c r="BO35" s="21">
        <v>4311681</v>
      </c>
      <c r="BP35" s="21">
        <v>96810520</v>
      </c>
      <c r="BQ35" s="21">
        <v>15854057</v>
      </c>
      <c r="BR35" s="21">
        <v>510899</v>
      </c>
      <c r="BS35" s="21">
        <v>5427595</v>
      </c>
      <c r="BT35" s="21">
        <v>3800782</v>
      </c>
      <c r="BU35" s="21">
        <v>22633497</v>
      </c>
      <c r="BV35" s="21">
        <v>4311675</v>
      </c>
      <c r="BW35" s="21">
        <v>52895541</v>
      </c>
      <c r="BX35" s="21">
        <v>4311681</v>
      </c>
      <c r="BY35" s="21">
        <v>5811791</v>
      </c>
      <c r="BZ35" s="21">
        <v>4311681</v>
      </c>
      <c r="CA35" s="22">
        <v>5811791</v>
      </c>
    </row>
    <row r="36" spans="1:79" ht="15" customHeight="1" x14ac:dyDescent="0.2">
      <c r="A36" s="20" t="s">
        <v>14</v>
      </c>
      <c r="B36" s="21">
        <v>5303241</v>
      </c>
      <c r="C36" s="21">
        <v>145680579</v>
      </c>
      <c r="D36" s="21">
        <v>24432427</v>
      </c>
      <c r="E36" s="21">
        <v>826098</v>
      </c>
      <c r="F36" s="21">
        <v>9434621</v>
      </c>
      <c r="G36" s="21">
        <v>4477143</v>
      </c>
      <c r="H36" s="21">
        <v>32472870</v>
      </c>
      <c r="I36" s="21">
        <v>5303194</v>
      </c>
      <c r="J36" s="21">
        <v>79344528</v>
      </c>
      <c r="K36" s="21">
        <v>5302135</v>
      </c>
      <c r="L36" s="21">
        <v>8916366</v>
      </c>
      <c r="M36" s="21">
        <v>5303241</v>
      </c>
      <c r="N36" s="21">
        <v>8916974</v>
      </c>
      <c r="O36" s="21">
        <v>899503</v>
      </c>
      <c r="P36" s="21">
        <v>24736105</v>
      </c>
      <c r="Q36" s="21">
        <v>6825714</v>
      </c>
      <c r="R36" s="21">
        <v>116151</v>
      </c>
      <c r="S36" s="21">
        <v>1837364</v>
      </c>
      <c r="T36" s="21">
        <v>783352</v>
      </c>
      <c r="U36" s="21">
        <v>9918552</v>
      </c>
      <c r="V36" s="21">
        <v>899502</v>
      </c>
      <c r="W36" s="21">
        <v>6154928</v>
      </c>
      <c r="X36" s="21">
        <v>899503</v>
      </c>
      <c r="Y36" s="21">
        <v>551081</v>
      </c>
      <c r="Z36" s="21">
        <v>899503</v>
      </c>
      <c r="AA36" s="21">
        <v>551081</v>
      </c>
      <c r="AB36" s="21">
        <v>175555</v>
      </c>
      <c r="AC36" s="21">
        <v>4819819</v>
      </c>
      <c r="AD36" s="21">
        <v>788385</v>
      </c>
      <c r="AE36" s="21">
        <v>59717</v>
      </c>
      <c r="AF36" s="21">
        <v>496771</v>
      </c>
      <c r="AG36" s="21">
        <v>115838</v>
      </c>
      <c r="AH36" s="21">
        <v>680384</v>
      </c>
      <c r="AI36" s="21">
        <v>175549</v>
      </c>
      <c r="AJ36" s="21">
        <v>2854515</v>
      </c>
      <c r="AK36" s="21">
        <v>175555</v>
      </c>
      <c r="AL36" s="21">
        <v>325199</v>
      </c>
      <c r="AM36" s="21">
        <v>175555</v>
      </c>
      <c r="AN36" s="21">
        <v>325199</v>
      </c>
      <c r="AO36" s="21">
        <v>272270</v>
      </c>
      <c r="AP36" s="21">
        <v>7545261</v>
      </c>
      <c r="AQ36" s="21">
        <v>2020688</v>
      </c>
      <c r="AR36" s="21">
        <v>32921</v>
      </c>
      <c r="AS36" s="21">
        <v>410108</v>
      </c>
      <c r="AT36" s="21">
        <v>239349</v>
      </c>
      <c r="AU36" s="21">
        <v>2062421</v>
      </c>
      <c r="AV36" s="21">
        <v>272270</v>
      </c>
      <c r="AW36" s="21">
        <v>3052044</v>
      </c>
      <c r="AX36" s="21">
        <v>272270</v>
      </c>
      <c r="AY36" s="21">
        <v>226352</v>
      </c>
      <c r="AZ36" s="21">
        <v>272270</v>
      </c>
      <c r="BA36" s="21">
        <v>226352</v>
      </c>
      <c r="BB36" s="32">
        <v>1006</v>
      </c>
      <c r="BC36" s="32">
        <v>28851</v>
      </c>
      <c r="BD36" s="32">
        <v>7441</v>
      </c>
      <c r="BE36" s="21">
        <v>0</v>
      </c>
      <c r="BF36" s="21">
        <v>0</v>
      </c>
      <c r="BG36" s="32">
        <v>1006</v>
      </c>
      <c r="BH36" s="32">
        <v>11664</v>
      </c>
      <c r="BI36" s="32">
        <v>1006</v>
      </c>
      <c r="BJ36" s="32">
        <v>9746</v>
      </c>
      <c r="BK36" s="32">
        <v>1006</v>
      </c>
      <c r="BL36" s="32">
        <v>973</v>
      </c>
      <c r="BM36" s="32">
        <v>1006</v>
      </c>
      <c r="BN36" s="32">
        <v>973</v>
      </c>
      <c r="BO36" s="21">
        <v>3954908</v>
      </c>
      <c r="BP36" s="21">
        <v>108550544</v>
      </c>
      <c r="BQ36" s="21">
        <v>14790200</v>
      </c>
      <c r="BR36" s="21">
        <v>617308</v>
      </c>
      <c r="BS36" s="21">
        <v>6690379</v>
      </c>
      <c r="BT36" s="21">
        <v>3337599</v>
      </c>
      <c r="BU36" s="21">
        <v>19799849</v>
      </c>
      <c r="BV36" s="21">
        <v>3954867</v>
      </c>
      <c r="BW36" s="21">
        <v>67273295</v>
      </c>
      <c r="BX36" s="21">
        <v>3953801</v>
      </c>
      <c r="BY36" s="21">
        <v>7812760</v>
      </c>
      <c r="BZ36" s="21">
        <v>3954908</v>
      </c>
      <c r="CA36" s="22">
        <v>7813369</v>
      </c>
    </row>
    <row r="37" spans="1:79" ht="15" customHeight="1" x14ac:dyDescent="0.2">
      <c r="A37" s="20" t="s">
        <v>15</v>
      </c>
      <c r="B37" s="21">
        <v>10387300</v>
      </c>
      <c r="C37" s="21">
        <v>363409631</v>
      </c>
      <c r="D37" s="21">
        <v>53278962</v>
      </c>
      <c r="E37" s="21">
        <v>2402590</v>
      </c>
      <c r="F37" s="21">
        <v>30762289</v>
      </c>
      <c r="G37" s="21">
        <v>7984710</v>
      </c>
      <c r="H37" s="21">
        <v>60532816</v>
      </c>
      <c r="I37" s="21">
        <v>10386963</v>
      </c>
      <c r="J37" s="21">
        <v>218847537</v>
      </c>
      <c r="K37" s="21">
        <v>10387300</v>
      </c>
      <c r="L37" s="21">
        <v>24731347</v>
      </c>
      <c r="M37" s="21">
        <v>10387300</v>
      </c>
      <c r="N37" s="21">
        <v>24731347</v>
      </c>
      <c r="O37" s="21">
        <v>1941716</v>
      </c>
      <c r="P37" s="21">
        <v>68463721</v>
      </c>
      <c r="Q37" s="21">
        <v>15368862</v>
      </c>
      <c r="R37" s="21">
        <v>358591</v>
      </c>
      <c r="S37" s="21">
        <v>6336792</v>
      </c>
      <c r="T37" s="21">
        <v>1583125</v>
      </c>
      <c r="U37" s="21">
        <v>19714763</v>
      </c>
      <c r="V37" s="21">
        <v>1941382</v>
      </c>
      <c r="W37" s="21">
        <v>27054303</v>
      </c>
      <c r="X37" s="21">
        <v>1941716</v>
      </c>
      <c r="Y37" s="21">
        <v>2404209</v>
      </c>
      <c r="Z37" s="21">
        <v>1941716</v>
      </c>
      <c r="AA37" s="21">
        <v>2404209</v>
      </c>
      <c r="AB37" s="30">
        <v>648325</v>
      </c>
      <c r="AC37" s="30">
        <v>25481704</v>
      </c>
      <c r="AD37" s="30">
        <v>3235127</v>
      </c>
      <c r="AE37" s="21">
        <v>131562</v>
      </c>
      <c r="AF37" s="21">
        <v>1308857</v>
      </c>
      <c r="AG37" s="23">
        <v>239223</v>
      </c>
      <c r="AH37" s="23">
        <v>1401955</v>
      </c>
      <c r="AI37" s="30">
        <v>648285</v>
      </c>
      <c r="AJ37" s="30">
        <v>17113766</v>
      </c>
      <c r="AK37" s="21">
        <v>370785</v>
      </c>
      <c r="AL37" s="21">
        <v>1039338</v>
      </c>
      <c r="AM37" s="21">
        <v>370785</v>
      </c>
      <c r="AN37" s="21">
        <v>1039338</v>
      </c>
      <c r="AO37" s="21">
        <v>1349263</v>
      </c>
      <c r="AP37" s="21">
        <v>47908741</v>
      </c>
      <c r="AQ37" s="21">
        <v>10425026</v>
      </c>
      <c r="AR37" s="21">
        <v>250223</v>
      </c>
      <c r="AS37" s="21">
        <v>3257953</v>
      </c>
      <c r="AT37" s="21">
        <v>1099040</v>
      </c>
      <c r="AU37" s="21">
        <v>9379776</v>
      </c>
      <c r="AV37" s="21">
        <v>1349260</v>
      </c>
      <c r="AW37" s="21">
        <v>24846959</v>
      </c>
      <c r="AX37" s="21">
        <v>1349263</v>
      </c>
      <c r="AY37" s="21">
        <v>1804671</v>
      </c>
      <c r="AZ37" s="21">
        <v>1349263</v>
      </c>
      <c r="BA37" s="21">
        <v>1804671</v>
      </c>
      <c r="BB37" s="30">
        <v>8860</v>
      </c>
      <c r="BC37" s="30">
        <v>366761</v>
      </c>
      <c r="BD37" s="30">
        <v>76501</v>
      </c>
      <c r="BE37" s="32">
        <v>587</v>
      </c>
      <c r="BF37" s="32">
        <v>10641</v>
      </c>
      <c r="BG37" s="32">
        <v>3289</v>
      </c>
      <c r="BH37" s="32">
        <v>38154</v>
      </c>
      <c r="BI37" s="30">
        <v>8860</v>
      </c>
      <c r="BJ37" s="30">
        <v>183845</v>
      </c>
      <c r="BK37" s="32">
        <v>3876</v>
      </c>
      <c r="BL37" s="32">
        <v>3507</v>
      </c>
      <c r="BM37" s="32">
        <v>3876</v>
      </c>
      <c r="BN37" s="32">
        <v>3507</v>
      </c>
      <c r="BO37" s="21">
        <v>6721661</v>
      </c>
      <c r="BP37" s="21">
        <v>233877558</v>
      </c>
      <c r="BQ37" s="21">
        <v>25713668</v>
      </c>
      <c r="BR37" s="21">
        <v>1661628</v>
      </c>
      <c r="BS37" s="21">
        <v>19848046</v>
      </c>
      <c r="BT37" s="21">
        <v>5060033</v>
      </c>
      <c r="BU37" s="21">
        <v>29998167</v>
      </c>
      <c r="BV37" s="21">
        <v>6721661</v>
      </c>
      <c r="BW37" s="21">
        <v>158317677</v>
      </c>
      <c r="BX37" s="21">
        <v>6721661</v>
      </c>
      <c r="BY37" s="21">
        <v>19479620</v>
      </c>
      <c r="BZ37" s="21">
        <v>6721661</v>
      </c>
      <c r="CA37" s="22">
        <v>19479620</v>
      </c>
    </row>
    <row r="38" spans="1:79" ht="15" customHeight="1" x14ac:dyDescent="0.2">
      <c r="A38" s="20" t="s">
        <v>16</v>
      </c>
      <c r="B38" s="21">
        <v>9179032</v>
      </c>
      <c r="C38" s="21">
        <v>412007993</v>
      </c>
      <c r="D38" s="21">
        <v>56094123</v>
      </c>
      <c r="E38" s="21">
        <v>2967786</v>
      </c>
      <c r="F38" s="21">
        <v>42194300</v>
      </c>
      <c r="G38" s="21">
        <v>6210252</v>
      </c>
      <c r="H38" s="21">
        <v>52186959</v>
      </c>
      <c r="I38" s="21">
        <v>9178807</v>
      </c>
      <c r="J38" s="21">
        <v>261542529</v>
      </c>
      <c r="K38" s="21">
        <v>9179032</v>
      </c>
      <c r="L38" s="21">
        <v>30555752</v>
      </c>
      <c r="M38" s="21">
        <v>9179032</v>
      </c>
      <c r="N38" s="21">
        <v>30555752</v>
      </c>
      <c r="O38" s="21">
        <v>2707310</v>
      </c>
      <c r="P38" s="21">
        <v>122373569</v>
      </c>
      <c r="Q38" s="21">
        <v>24335215</v>
      </c>
      <c r="R38" s="21">
        <v>637948</v>
      </c>
      <c r="S38" s="21">
        <v>11707989</v>
      </c>
      <c r="T38" s="21">
        <v>2069362</v>
      </c>
      <c r="U38" s="21">
        <v>25030184</v>
      </c>
      <c r="V38" s="21">
        <v>2707266</v>
      </c>
      <c r="W38" s="21">
        <v>61302618</v>
      </c>
      <c r="X38" s="21">
        <v>2707310</v>
      </c>
      <c r="Y38" s="21">
        <v>5616149</v>
      </c>
      <c r="Z38" s="21">
        <v>2707310</v>
      </c>
      <c r="AA38" s="21">
        <v>5616149</v>
      </c>
      <c r="AB38" s="30">
        <v>0</v>
      </c>
      <c r="AC38" s="30">
        <v>0</v>
      </c>
      <c r="AD38" s="30">
        <v>0</v>
      </c>
      <c r="AE38" s="21">
        <v>146315</v>
      </c>
      <c r="AF38" s="21">
        <v>1655843</v>
      </c>
      <c r="AG38" s="21">
        <v>130231</v>
      </c>
      <c r="AH38" s="21">
        <v>766558</v>
      </c>
      <c r="AI38" s="30">
        <v>0</v>
      </c>
      <c r="AJ38" s="30">
        <v>0</v>
      </c>
      <c r="AK38" s="21">
        <v>277540</v>
      </c>
      <c r="AL38" s="21">
        <v>1087048</v>
      </c>
      <c r="AM38" s="21">
        <v>277540</v>
      </c>
      <c r="AN38" s="21">
        <v>1087048</v>
      </c>
      <c r="AO38" s="21">
        <v>1340874</v>
      </c>
      <c r="AP38" s="21">
        <v>60072279</v>
      </c>
      <c r="AQ38" s="21">
        <v>11577699</v>
      </c>
      <c r="AR38" s="21">
        <v>405585</v>
      </c>
      <c r="AS38" s="21">
        <v>5727904</v>
      </c>
      <c r="AT38" s="21">
        <v>935289</v>
      </c>
      <c r="AU38" s="21">
        <v>7979265</v>
      </c>
      <c r="AV38" s="21">
        <v>1340737</v>
      </c>
      <c r="AW38" s="21">
        <v>34794150</v>
      </c>
      <c r="AX38" s="21">
        <v>1340874</v>
      </c>
      <c r="AY38" s="21">
        <v>2945256</v>
      </c>
      <c r="AZ38" s="21">
        <v>1340874</v>
      </c>
      <c r="BA38" s="21">
        <v>2945256</v>
      </c>
      <c r="BB38" s="30">
        <v>0</v>
      </c>
      <c r="BC38" s="30">
        <v>0</v>
      </c>
      <c r="BD38" s="30">
        <v>0</v>
      </c>
      <c r="BE38" s="21">
        <v>0</v>
      </c>
      <c r="BF38" s="21">
        <v>0</v>
      </c>
      <c r="BG38" s="32">
        <v>4984</v>
      </c>
      <c r="BH38" s="32">
        <v>57620</v>
      </c>
      <c r="BI38" s="30">
        <v>0</v>
      </c>
      <c r="BJ38" s="30">
        <v>0</v>
      </c>
      <c r="BK38" s="32">
        <v>4984</v>
      </c>
      <c r="BL38" s="32">
        <v>6839</v>
      </c>
      <c r="BM38" s="32">
        <v>4984</v>
      </c>
      <c r="BN38" s="32">
        <v>6839</v>
      </c>
      <c r="BO38" s="21">
        <v>4848324</v>
      </c>
      <c r="BP38" s="21">
        <v>216873291</v>
      </c>
      <c r="BQ38" s="21">
        <v>18640985</v>
      </c>
      <c r="BR38" s="21">
        <v>1777938</v>
      </c>
      <c r="BS38" s="21">
        <v>23102565</v>
      </c>
      <c r="BT38" s="21">
        <v>3070386</v>
      </c>
      <c r="BU38" s="21">
        <v>18353333</v>
      </c>
      <c r="BV38" s="21">
        <v>4848321</v>
      </c>
      <c r="BW38" s="21">
        <v>156776749</v>
      </c>
      <c r="BX38" s="21">
        <v>4848324</v>
      </c>
      <c r="BY38" s="21">
        <v>20900460</v>
      </c>
      <c r="BZ38" s="21">
        <v>4848324</v>
      </c>
      <c r="CA38" s="22">
        <v>20900460</v>
      </c>
    </row>
    <row r="39" spans="1:79" ht="15" customHeight="1" x14ac:dyDescent="0.2">
      <c r="A39" s="20" t="s">
        <v>17</v>
      </c>
      <c r="B39" s="21">
        <v>17672862</v>
      </c>
      <c r="C39" s="21">
        <v>1090633760</v>
      </c>
      <c r="D39" s="21">
        <v>135487390</v>
      </c>
      <c r="E39" s="21">
        <v>8268403</v>
      </c>
      <c r="F39" s="21">
        <v>139414581</v>
      </c>
      <c r="G39" s="21">
        <v>9404458</v>
      </c>
      <c r="H39" s="21">
        <v>91092921</v>
      </c>
      <c r="I39" s="21">
        <v>17671328</v>
      </c>
      <c r="J39" s="21">
        <v>724964013</v>
      </c>
      <c r="K39" s="21">
        <v>17672862</v>
      </c>
      <c r="L39" s="21">
        <v>93323001</v>
      </c>
      <c r="M39" s="21">
        <v>17672862</v>
      </c>
      <c r="N39" s="21">
        <v>93323001</v>
      </c>
      <c r="O39" s="21">
        <v>8721538</v>
      </c>
      <c r="P39" s="21">
        <v>548616027</v>
      </c>
      <c r="Q39" s="21">
        <v>90490219</v>
      </c>
      <c r="R39" s="21">
        <v>3389702</v>
      </c>
      <c r="S39" s="21">
        <v>64300482</v>
      </c>
      <c r="T39" s="21">
        <v>5331836</v>
      </c>
      <c r="U39" s="21">
        <v>63956772</v>
      </c>
      <c r="V39" s="21">
        <v>8721142</v>
      </c>
      <c r="W39" s="21">
        <v>329885517</v>
      </c>
      <c r="X39" s="21">
        <v>8721538</v>
      </c>
      <c r="Y39" s="21">
        <v>33955288</v>
      </c>
      <c r="Z39" s="21">
        <v>8721538</v>
      </c>
      <c r="AA39" s="21">
        <v>33955288</v>
      </c>
      <c r="AB39" s="23">
        <v>403595</v>
      </c>
      <c r="AC39" s="23">
        <v>24382573</v>
      </c>
      <c r="AD39" s="23">
        <v>2116937</v>
      </c>
      <c r="AE39" s="23">
        <v>283185</v>
      </c>
      <c r="AF39" s="23">
        <v>4079967</v>
      </c>
      <c r="AG39" s="21">
        <v>120410</v>
      </c>
      <c r="AH39" s="21">
        <v>706250</v>
      </c>
      <c r="AI39" s="21">
        <v>403534</v>
      </c>
      <c r="AJ39" s="21">
        <v>17483529</v>
      </c>
      <c r="AK39" s="21">
        <v>403595</v>
      </c>
      <c r="AL39" s="21">
        <v>2739594</v>
      </c>
      <c r="AM39" s="21">
        <v>403595</v>
      </c>
      <c r="AN39" s="21">
        <v>2739594</v>
      </c>
      <c r="AO39" s="21">
        <v>2040688</v>
      </c>
      <c r="AP39" s="21">
        <v>123502507</v>
      </c>
      <c r="AQ39" s="21">
        <v>17865699</v>
      </c>
      <c r="AR39" s="21">
        <v>1039511</v>
      </c>
      <c r="AS39" s="21">
        <v>17479584</v>
      </c>
      <c r="AT39" s="21">
        <v>1001178</v>
      </c>
      <c r="AU39" s="21">
        <v>8576420</v>
      </c>
      <c r="AV39" s="21">
        <v>2040645</v>
      </c>
      <c r="AW39" s="21">
        <v>79581025</v>
      </c>
      <c r="AX39" s="21">
        <v>2040688</v>
      </c>
      <c r="AY39" s="21">
        <v>8480227</v>
      </c>
      <c r="AZ39" s="21">
        <v>2040688</v>
      </c>
      <c r="BA39" s="21">
        <v>8480227</v>
      </c>
      <c r="BB39" s="21">
        <v>10147</v>
      </c>
      <c r="BC39" s="21">
        <v>640275</v>
      </c>
      <c r="BD39" s="21">
        <v>82797</v>
      </c>
      <c r="BE39" s="21">
        <v>2773</v>
      </c>
      <c r="BF39" s="21">
        <v>47651</v>
      </c>
      <c r="BG39" s="21">
        <v>7374</v>
      </c>
      <c r="BH39" s="21">
        <v>86490</v>
      </c>
      <c r="BI39" s="21">
        <v>10147</v>
      </c>
      <c r="BJ39" s="21">
        <v>423337</v>
      </c>
      <c r="BK39" s="21">
        <v>10147</v>
      </c>
      <c r="BL39" s="21">
        <v>43228</v>
      </c>
      <c r="BM39" s="21">
        <v>10147</v>
      </c>
      <c r="BN39" s="21">
        <v>43228</v>
      </c>
      <c r="BO39" s="21">
        <v>6496893</v>
      </c>
      <c r="BP39" s="21">
        <v>393492378</v>
      </c>
      <c r="BQ39" s="21">
        <v>24931739</v>
      </c>
      <c r="BR39" s="21">
        <v>3553232</v>
      </c>
      <c r="BS39" s="21">
        <v>53506897</v>
      </c>
      <c r="BT39" s="21">
        <v>2943661</v>
      </c>
      <c r="BU39" s="21">
        <v>17766988</v>
      </c>
      <c r="BV39" s="21">
        <v>6495859</v>
      </c>
      <c r="BW39" s="21">
        <v>297590605</v>
      </c>
      <c r="BX39" s="21">
        <v>6496893</v>
      </c>
      <c r="BY39" s="21">
        <v>48104663</v>
      </c>
      <c r="BZ39" s="21">
        <v>6496893</v>
      </c>
      <c r="CA39" s="22">
        <v>48104663</v>
      </c>
    </row>
    <row r="40" spans="1:79" ht="15" customHeight="1" x14ac:dyDescent="0.2">
      <c r="A40" s="20" t="s">
        <v>18</v>
      </c>
      <c r="B40" s="21">
        <v>11683177</v>
      </c>
      <c r="C40" s="21">
        <v>1011099797</v>
      </c>
      <c r="D40" s="21">
        <v>107852704</v>
      </c>
      <c r="E40" s="21">
        <v>7547683</v>
      </c>
      <c r="F40" s="21">
        <v>151336090</v>
      </c>
      <c r="G40" s="21">
        <v>4134498</v>
      </c>
      <c r="H40" s="21">
        <v>45297996</v>
      </c>
      <c r="I40" s="21">
        <v>11682005</v>
      </c>
      <c r="J40" s="21">
        <v>706746967</v>
      </c>
      <c r="K40" s="21">
        <v>11683177</v>
      </c>
      <c r="L40" s="21">
        <v>96018996</v>
      </c>
      <c r="M40" s="21">
        <v>11683177</v>
      </c>
      <c r="N40" s="21">
        <v>96018996</v>
      </c>
      <c r="O40" s="21">
        <v>8300348</v>
      </c>
      <c r="P40" s="21">
        <v>721926856</v>
      </c>
      <c r="Q40" s="21">
        <v>90919156</v>
      </c>
      <c r="R40" s="21">
        <v>5009195</v>
      </c>
      <c r="S40" s="21">
        <v>103856693</v>
      </c>
      <c r="T40" s="21">
        <v>3291153</v>
      </c>
      <c r="U40" s="21">
        <v>39670395</v>
      </c>
      <c r="V40" s="21">
        <v>8300230</v>
      </c>
      <c r="W40" s="21">
        <v>487491532</v>
      </c>
      <c r="X40" s="21">
        <v>8300348</v>
      </c>
      <c r="Y40" s="21">
        <v>56464943</v>
      </c>
      <c r="Z40" s="21">
        <v>8300348</v>
      </c>
      <c r="AA40" s="21">
        <v>56464943</v>
      </c>
      <c r="AB40" s="23">
        <v>148880</v>
      </c>
      <c r="AC40" s="23">
        <v>12737936</v>
      </c>
      <c r="AD40" s="23">
        <v>809044</v>
      </c>
      <c r="AE40" s="23">
        <v>124121</v>
      </c>
      <c r="AF40" s="23">
        <v>2174627</v>
      </c>
      <c r="AG40" s="21">
        <v>23763</v>
      </c>
      <c r="AH40" s="21">
        <v>141059</v>
      </c>
      <c r="AI40" s="30">
        <v>282563</v>
      </c>
      <c r="AJ40" s="30">
        <v>22924746</v>
      </c>
      <c r="AK40" s="21">
        <v>148880</v>
      </c>
      <c r="AL40" s="21">
        <v>1829466</v>
      </c>
      <c r="AM40" s="21">
        <v>148880</v>
      </c>
      <c r="AN40" s="21">
        <v>1829466</v>
      </c>
      <c r="AO40" s="21">
        <v>733991</v>
      </c>
      <c r="AP40" s="21">
        <v>62734450</v>
      </c>
      <c r="AQ40" s="21">
        <v>6487775</v>
      </c>
      <c r="AR40" s="21">
        <v>551505</v>
      </c>
      <c r="AS40" s="21">
        <v>11591667</v>
      </c>
      <c r="AT40" s="21">
        <v>182485</v>
      </c>
      <c r="AU40" s="21">
        <v>1567725</v>
      </c>
      <c r="AV40" s="21">
        <v>732990</v>
      </c>
      <c r="AW40" s="21">
        <v>43207581</v>
      </c>
      <c r="AX40" s="21">
        <v>733991</v>
      </c>
      <c r="AY40" s="21">
        <v>6508498</v>
      </c>
      <c r="AZ40" s="21">
        <v>733991</v>
      </c>
      <c r="BA40" s="21">
        <v>6508498</v>
      </c>
      <c r="BB40" s="32">
        <v>4278</v>
      </c>
      <c r="BC40" s="32">
        <v>371717</v>
      </c>
      <c r="BD40" s="32">
        <v>35381</v>
      </c>
      <c r="BE40" s="32">
        <v>2005</v>
      </c>
      <c r="BF40" s="32">
        <v>59320</v>
      </c>
      <c r="BG40" s="32">
        <v>2273</v>
      </c>
      <c r="BH40" s="32">
        <v>26369</v>
      </c>
      <c r="BI40" s="30">
        <v>12858</v>
      </c>
      <c r="BJ40" s="30">
        <v>1107230</v>
      </c>
      <c r="BK40" s="32">
        <v>4278</v>
      </c>
      <c r="BL40" s="32">
        <v>33024</v>
      </c>
      <c r="BM40" s="32">
        <v>4278</v>
      </c>
      <c r="BN40" s="32">
        <v>33024</v>
      </c>
      <c r="BO40" s="21">
        <v>2495680</v>
      </c>
      <c r="BP40" s="21">
        <v>213328837</v>
      </c>
      <c r="BQ40" s="21">
        <v>9601349</v>
      </c>
      <c r="BR40" s="21">
        <v>1860857</v>
      </c>
      <c r="BS40" s="21">
        <v>33653783</v>
      </c>
      <c r="BT40" s="21">
        <v>634824</v>
      </c>
      <c r="BU40" s="21">
        <v>3892448</v>
      </c>
      <c r="BV40" s="21">
        <v>2495631</v>
      </c>
      <c r="BW40" s="21">
        <v>166182297</v>
      </c>
      <c r="BX40" s="21">
        <v>2495680</v>
      </c>
      <c r="BY40" s="21">
        <v>31183065</v>
      </c>
      <c r="BZ40" s="21">
        <v>2495680</v>
      </c>
      <c r="CA40" s="22">
        <v>31183065</v>
      </c>
    </row>
    <row r="41" spans="1:79" ht="15" customHeight="1" x14ac:dyDescent="0.2">
      <c r="A41" s="20" t="s">
        <v>19</v>
      </c>
      <c r="B41" s="21">
        <v>14640768</v>
      </c>
      <c r="C41" s="21">
        <v>1963004189</v>
      </c>
      <c r="D41" s="21">
        <v>151271870</v>
      </c>
      <c r="E41" s="21">
        <v>12245458</v>
      </c>
      <c r="F41" s="21">
        <v>325480074</v>
      </c>
      <c r="G41" s="21">
        <v>2395299</v>
      </c>
      <c r="H41" s="21">
        <v>27223563</v>
      </c>
      <c r="I41" s="21">
        <v>14636836</v>
      </c>
      <c r="J41" s="21">
        <v>1459193633</v>
      </c>
      <c r="K41" s="21">
        <v>14640768</v>
      </c>
      <c r="L41" s="21">
        <v>248967619</v>
      </c>
      <c r="M41" s="21">
        <v>14640768</v>
      </c>
      <c r="N41" s="21">
        <v>248967619</v>
      </c>
      <c r="O41" s="21">
        <v>12139380</v>
      </c>
      <c r="P41" s="21">
        <v>1637648378</v>
      </c>
      <c r="Q41" s="21">
        <v>139001192</v>
      </c>
      <c r="R41" s="21">
        <v>10075142</v>
      </c>
      <c r="S41" s="21">
        <v>271350667</v>
      </c>
      <c r="T41" s="21">
        <v>2064238</v>
      </c>
      <c r="U41" s="21">
        <v>25003569</v>
      </c>
      <c r="V41" s="21">
        <v>12135906</v>
      </c>
      <c r="W41" s="21">
        <v>1202424801</v>
      </c>
      <c r="X41" s="21">
        <v>12139380</v>
      </c>
      <c r="Y41" s="21">
        <v>194676247</v>
      </c>
      <c r="Z41" s="21">
        <v>12139380</v>
      </c>
      <c r="AA41" s="21">
        <v>194676247</v>
      </c>
      <c r="AB41" s="23">
        <v>133753</v>
      </c>
      <c r="AC41" s="23">
        <v>17391489</v>
      </c>
      <c r="AD41" s="23">
        <v>690342</v>
      </c>
      <c r="AE41" s="23">
        <v>120633</v>
      </c>
      <c r="AF41" s="23">
        <v>3326494</v>
      </c>
      <c r="AG41" s="21">
        <v>13109</v>
      </c>
      <c r="AH41" s="21">
        <v>77827</v>
      </c>
      <c r="AI41" s="31">
        <v>0</v>
      </c>
      <c r="AJ41" s="31">
        <v>0</v>
      </c>
      <c r="AK41" s="21">
        <v>133753</v>
      </c>
      <c r="AL41" s="21">
        <v>3100504</v>
      </c>
      <c r="AM41" s="21">
        <v>133753</v>
      </c>
      <c r="AN41" s="21">
        <v>3100504</v>
      </c>
      <c r="AO41" s="21">
        <v>511815</v>
      </c>
      <c r="AP41" s="21">
        <v>66437294</v>
      </c>
      <c r="AQ41" s="21">
        <v>4432805</v>
      </c>
      <c r="AR41" s="21">
        <v>444617</v>
      </c>
      <c r="AS41" s="21">
        <v>12164464</v>
      </c>
      <c r="AT41" s="21">
        <v>67199</v>
      </c>
      <c r="AU41" s="21">
        <v>574807</v>
      </c>
      <c r="AV41" s="21">
        <v>511763</v>
      </c>
      <c r="AW41" s="21">
        <v>49268100</v>
      </c>
      <c r="AX41" s="21">
        <v>511815</v>
      </c>
      <c r="AY41" s="21">
        <v>9874568</v>
      </c>
      <c r="AZ41" s="21">
        <v>511815</v>
      </c>
      <c r="BA41" s="21">
        <v>9874568</v>
      </c>
      <c r="BB41" s="21">
        <v>8581</v>
      </c>
      <c r="BC41" s="21">
        <v>1156758</v>
      </c>
      <c r="BD41" s="21">
        <v>78555</v>
      </c>
      <c r="BE41" s="21">
        <v>7533</v>
      </c>
      <c r="BF41" s="21">
        <v>209578</v>
      </c>
      <c r="BG41" s="21">
        <v>1047</v>
      </c>
      <c r="BH41" s="21">
        <v>12151</v>
      </c>
      <c r="BI41" s="30">
        <v>0</v>
      </c>
      <c r="BJ41" s="30">
        <v>0</v>
      </c>
      <c r="BK41" s="21">
        <v>8581</v>
      </c>
      <c r="BL41" s="21">
        <v>140819</v>
      </c>
      <c r="BM41" s="21">
        <v>8581</v>
      </c>
      <c r="BN41" s="21">
        <v>140819</v>
      </c>
      <c r="BO41" s="21">
        <v>1847239</v>
      </c>
      <c r="BP41" s="21">
        <v>240370270</v>
      </c>
      <c r="BQ41" s="21">
        <v>7068976</v>
      </c>
      <c r="BR41" s="21">
        <v>1597533</v>
      </c>
      <c r="BS41" s="21">
        <v>38428869</v>
      </c>
      <c r="BT41" s="21">
        <v>249706</v>
      </c>
      <c r="BU41" s="21">
        <v>1555209</v>
      </c>
      <c r="BV41" s="21">
        <v>1846900</v>
      </c>
      <c r="BW41" s="21">
        <v>193334313</v>
      </c>
      <c r="BX41" s="21">
        <v>1847239</v>
      </c>
      <c r="BY41" s="21">
        <v>41175480</v>
      </c>
      <c r="BZ41" s="21">
        <v>1847239</v>
      </c>
      <c r="CA41" s="22">
        <v>41175480</v>
      </c>
    </row>
    <row r="42" spans="1:79" ht="15" customHeight="1" x14ac:dyDescent="0.2">
      <c r="A42" s="20" t="s">
        <v>20</v>
      </c>
      <c r="B42" s="21">
        <v>3786670</v>
      </c>
      <c r="C42" s="21">
        <v>1076602653</v>
      </c>
      <c r="D42" s="21">
        <v>40910421</v>
      </c>
      <c r="E42" s="21">
        <v>3615220</v>
      </c>
      <c r="F42" s="21">
        <v>172263032</v>
      </c>
      <c r="G42" s="21">
        <v>171438</v>
      </c>
      <c r="H42" s="21">
        <v>1935166</v>
      </c>
      <c r="I42" s="21">
        <v>3783714</v>
      </c>
      <c r="J42" s="21">
        <v>861897209</v>
      </c>
      <c r="K42" s="21">
        <v>3786670</v>
      </c>
      <c r="L42" s="21">
        <v>212403257</v>
      </c>
      <c r="M42" s="21">
        <v>3786670</v>
      </c>
      <c r="N42" s="21">
        <v>212403257</v>
      </c>
      <c r="O42" s="21">
        <v>3268762</v>
      </c>
      <c r="P42" s="21">
        <v>928997911</v>
      </c>
      <c r="Q42" s="21">
        <v>38409069</v>
      </c>
      <c r="R42" s="21">
        <v>3127204</v>
      </c>
      <c r="S42" s="21">
        <v>148752619</v>
      </c>
      <c r="T42" s="21">
        <v>141558</v>
      </c>
      <c r="U42" s="21">
        <v>1733606</v>
      </c>
      <c r="V42" s="21">
        <v>3266737</v>
      </c>
      <c r="W42" s="21">
        <v>740415430</v>
      </c>
      <c r="X42" s="21">
        <v>3268762</v>
      </c>
      <c r="Y42" s="21">
        <v>180110975</v>
      </c>
      <c r="Z42" s="21">
        <v>3268762</v>
      </c>
      <c r="AA42" s="21">
        <v>180110975</v>
      </c>
      <c r="AB42" s="21">
        <v>32903</v>
      </c>
      <c r="AC42" s="21">
        <v>9403265</v>
      </c>
      <c r="AD42" s="21">
        <v>172062</v>
      </c>
      <c r="AE42" s="21">
        <v>30266</v>
      </c>
      <c r="AF42" s="21">
        <v>1612075</v>
      </c>
      <c r="AG42" s="23">
        <v>2625</v>
      </c>
      <c r="AH42" s="23">
        <v>15196</v>
      </c>
      <c r="AI42" s="31">
        <v>40349</v>
      </c>
      <c r="AJ42" s="31">
        <v>11898741</v>
      </c>
      <c r="AK42" s="21">
        <v>32903</v>
      </c>
      <c r="AL42" s="21">
        <v>2236350</v>
      </c>
      <c r="AM42" s="21">
        <v>32903</v>
      </c>
      <c r="AN42" s="21">
        <v>2236350</v>
      </c>
      <c r="AO42" s="21">
        <v>88721</v>
      </c>
      <c r="AP42" s="21">
        <v>25212680</v>
      </c>
      <c r="AQ42" s="21">
        <v>768816</v>
      </c>
      <c r="AR42" s="21">
        <v>82957</v>
      </c>
      <c r="AS42" s="21">
        <v>4148297</v>
      </c>
      <c r="AT42" s="21">
        <v>5765</v>
      </c>
      <c r="AU42" s="21">
        <v>50020</v>
      </c>
      <c r="AV42" s="21">
        <v>88706</v>
      </c>
      <c r="AW42" s="21">
        <v>20247385</v>
      </c>
      <c r="AX42" s="21">
        <v>88721</v>
      </c>
      <c r="AY42" s="21">
        <v>5483034</v>
      </c>
      <c r="AZ42" s="21">
        <v>88721</v>
      </c>
      <c r="BA42" s="21">
        <v>5483034</v>
      </c>
      <c r="BB42" s="21">
        <v>1569</v>
      </c>
      <c r="BC42" s="21">
        <v>474835</v>
      </c>
      <c r="BD42" s="21">
        <v>17307</v>
      </c>
      <c r="BE42" s="21">
        <v>1269</v>
      </c>
      <c r="BF42" s="21">
        <v>71771</v>
      </c>
      <c r="BG42" s="21">
        <v>300</v>
      </c>
      <c r="BH42" s="21">
        <v>3823</v>
      </c>
      <c r="BI42" s="30">
        <v>1625</v>
      </c>
      <c r="BJ42" s="30">
        <v>409372</v>
      </c>
      <c r="BK42" s="21">
        <v>1569</v>
      </c>
      <c r="BL42" s="21">
        <v>97798</v>
      </c>
      <c r="BM42" s="21">
        <v>1569</v>
      </c>
      <c r="BN42" s="21">
        <v>97798</v>
      </c>
      <c r="BO42" s="21">
        <v>394715</v>
      </c>
      <c r="BP42" s="21">
        <v>112513962</v>
      </c>
      <c r="BQ42" s="21">
        <v>1543167</v>
      </c>
      <c r="BR42" s="21">
        <v>373524</v>
      </c>
      <c r="BS42" s="21">
        <v>17678270</v>
      </c>
      <c r="BT42" s="21">
        <v>21191</v>
      </c>
      <c r="BU42" s="21">
        <v>132521</v>
      </c>
      <c r="BV42" s="21">
        <v>393873</v>
      </c>
      <c r="BW42" s="21">
        <v>93237720</v>
      </c>
      <c r="BX42" s="21">
        <v>394715</v>
      </c>
      <c r="BY42" s="21">
        <v>24475100</v>
      </c>
      <c r="BZ42" s="21">
        <v>394715</v>
      </c>
      <c r="CA42" s="22">
        <v>24475100</v>
      </c>
    </row>
    <row r="43" spans="1:79" ht="15" customHeight="1" x14ac:dyDescent="0.2">
      <c r="A43" s="20" t="s">
        <v>21</v>
      </c>
      <c r="B43" s="21">
        <v>594554</v>
      </c>
      <c r="C43" s="21">
        <v>401555368</v>
      </c>
      <c r="D43" s="21">
        <v>6616561</v>
      </c>
      <c r="E43" s="21">
        <v>576724</v>
      </c>
      <c r="F43" s="21">
        <v>56812872</v>
      </c>
      <c r="G43" s="21">
        <v>17824</v>
      </c>
      <c r="H43" s="21">
        <v>195089</v>
      </c>
      <c r="I43" s="21">
        <v>593530</v>
      </c>
      <c r="J43" s="21">
        <v>338221229</v>
      </c>
      <c r="K43" s="21">
        <v>594554</v>
      </c>
      <c r="L43" s="21">
        <v>97610768</v>
      </c>
      <c r="M43" s="21">
        <v>594554</v>
      </c>
      <c r="N43" s="21">
        <v>97610768</v>
      </c>
      <c r="O43" s="21">
        <v>510726</v>
      </c>
      <c r="P43" s="21">
        <v>344732502</v>
      </c>
      <c r="Q43" s="21">
        <v>6217247</v>
      </c>
      <c r="R43" s="21">
        <v>496747</v>
      </c>
      <c r="S43" s="21">
        <v>48583631</v>
      </c>
      <c r="T43" s="21">
        <v>13978</v>
      </c>
      <c r="U43" s="21">
        <v>169884</v>
      </c>
      <c r="V43" s="21">
        <v>510017</v>
      </c>
      <c r="W43" s="21">
        <v>289967448</v>
      </c>
      <c r="X43" s="21">
        <v>510726</v>
      </c>
      <c r="Y43" s="21">
        <v>84091826</v>
      </c>
      <c r="Z43" s="21">
        <v>510726</v>
      </c>
      <c r="AA43" s="21">
        <v>84091826</v>
      </c>
      <c r="AB43" s="21">
        <v>7551</v>
      </c>
      <c r="AC43" s="21">
        <v>5182562</v>
      </c>
      <c r="AD43" s="21">
        <v>41220</v>
      </c>
      <c r="AE43" s="21">
        <v>7290</v>
      </c>
      <c r="AF43" s="21">
        <v>866972</v>
      </c>
      <c r="AG43" s="21">
        <v>255</v>
      </c>
      <c r="AH43" s="21">
        <v>1483</v>
      </c>
      <c r="AI43" s="30">
        <v>0</v>
      </c>
      <c r="AJ43" s="30">
        <v>0</v>
      </c>
      <c r="AK43" s="21">
        <v>7551</v>
      </c>
      <c r="AL43" s="21">
        <v>1243350</v>
      </c>
      <c r="AM43" s="21">
        <v>7551</v>
      </c>
      <c r="AN43" s="21">
        <v>1243350</v>
      </c>
      <c r="AO43" s="21">
        <v>13141</v>
      </c>
      <c r="AP43" s="21">
        <v>8837313</v>
      </c>
      <c r="AQ43" s="21">
        <v>110745</v>
      </c>
      <c r="AR43" s="21">
        <v>12423</v>
      </c>
      <c r="AS43" s="21">
        <v>1224071</v>
      </c>
      <c r="AT43" s="21">
        <v>718</v>
      </c>
      <c r="AU43" s="21">
        <v>6083</v>
      </c>
      <c r="AV43" s="21">
        <v>13002</v>
      </c>
      <c r="AW43" s="21">
        <v>7536042</v>
      </c>
      <c r="AX43" s="21">
        <v>13141</v>
      </c>
      <c r="AY43" s="21">
        <v>2118367</v>
      </c>
      <c r="AZ43" s="21">
        <v>13141</v>
      </c>
      <c r="BA43" s="21">
        <v>2118367</v>
      </c>
      <c r="BB43" s="32">
        <v>56</v>
      </c>
      <c r="BC43" s="32">
        <v>38786</v>
      </c>
      <c r="BD43" s="32">
        <v>566</v>
      </c>
      <c r="BE43" s="32">
        <v>56</v>
      </c>
      <c r="BF43" s="32">
        <v>10781</v>
      </c>
      <c r="BG43" s="21">
        <v>0</v>
      </c>
      <c r="BH43" s="21">
        <v>0</v>
      </c>
      <c r="BI43" s="30">
        <v>0</v>
      </c>
      <c r="BJ43" s="30">
        <v>0</v>
      </c>
      <c r="BK43" s="32">
        <v>56</v>
      </c>
      <c r="BL43" s="32">
        <v>9160</v>
      </c>
      <c r="BM43" s="32">
        <v>56</v>
      </c>
      <c r="BN43" s="32">
        <v>9160</v>
      </c>
      <c r="BO43" s="21">
        <v>63080</v>
      </c>
      <c r="BP43" s="21">
        <v>42764205</v>
      </c>
      <c r="BQ43" s="21">
        <v>246783</v>
      </c>
      <c r="BR43" s="21">
        <v>60207</v>
      </c>
      <c r="BS43" s="21">
        <v>6127417</v>
      </c>
      <c r="BT43" s="21">
        <v>2873</v>
      </c>
      <c r="BU43" s="21">
        <v>17640</v>
      </c>
      <c r="BV43" s="21">
        <v>62936</v>
      </c>
      <c r="BW43" s="21">
        <v>36406301</v>
      </c>
      <c r="BX43" s="21">
        <v>63080</v>
      </c>
      <c r="BY43" s="21">
        <v>10148065</v>
      </c>
      <c r="BZ43" s="21">
        <v>63080</v>
      </c>
      <c r="CA43" s="22">
        <v>10148065</v>
      </c>
    </row>
    <row r="44" spans="1:79" ht="15" customHeight="1" x14ac:dyDescent="0.2">
      <c r="A44" s="20" t="s">
        <v>22</v>
      </c>
      <c r="B44" s="21">
        <v>299269</v>
      </c>
      <c r="C44" s="21">
        <v>942891193</v>
      </c>
      <c r="D44" s="21">
        <v>3314199</v>
      </c>
      <c r="E44" s="21">
        <v>293383</v>
      </c>
      <c r="F44" s="21">
        <v>127956262</v>
      </c>
      <c r="G44" s="21">
        <v>5874</v>
      </c>
      <c r="H44" s="21">
        <v>60397</v>
      </c>
      <c r="I44" s="21">
        <v>298706</v>
      </c>
      <c r="J44" s="21">
        <v>812635898</v>
      </c>
      <c r="K44" s="21">
        <v>299267</v>
      </c>
      <c r="L44" s="21">
        <v>220482459</v>
      </c>
      <c r="M44" s="21">
        <v>299268</v>
      </c>
      <c r="N44" s="21">
        <v>220482827</v>
      </c>
      <c r="O44" s="21">
        <v>250562</v>
      </c>
      <c r="P44" s="21">
        <v>768587596</v>
      </c>
      <c r="Q44" s="21">
        <v>3076445</v>
      </c>
      <c r="R44" s="21">
        <v>246513</v>
      </c>
      <c r="S44" s="21">
        <v>102383554</v>
      </c>
      <c r="T44" s="21">
        <v>4049</v>
      </c>
      <c r="U44" s="21">
        <v>48783</v>
      </c>
      <c r="V44" s="21">
        <v>250143</v>
      </c>
      <c r="W44" s="21">
        <v>663900914</v>
      </c>
      <c r="X44" s="21">
        <v>250562</v>
      </c>
      <c r="Y44" s="21">
        <v>181577426</v>
      </c>
      <c r="Z44" s="21">
        <v>250562</v>
      </c>
      <c r="AA44" s="21">
        <v>181577426</v>
      </c>
      <c r="AB44" s="21">
        <v>6806</v>
      </c>
      <c r="AC44" s="21">
        <v>34872879</v>
      </c>
      <c r="AD44" s="21">
        <v>39652</v>
      </c>
      <c r="AE44" s="21">
        <v>6568</v>
      </c>
      <c r="AF44" s="21">
        <v>5573953</v>
      </c>
      <c r="AG44" s="21">
        <v>226</v>
      </c>
      <c r="AH44" s="21">
        <v>1322</v>
      </c>
      <c r="AI44" s="21">
        <v>6777</v>
      </c>
      <c r="AJ44" s="21">
        <v>29282365</v>
      </c>
      <c r="AK44" s="21">
        <v>6807</v>
      </c>
      <c r="AL44" s="21">
        <v>7358008</v>
      </c>
      <c r="AM44" s="21">
        <v>6807</v>
      </c>
      <c r="AN44" s="21">
        <v>7358008</v>
      </c>
      <c r="AO44" s="21">
        <v>6295</v>
      </c>
      <c r="AP44" s="21">
        <v>19941632</v>
      </c>
      <c r="AQ44" s="21">
        <v>56854</v>
      </c>
      <c r="AR44" s="21">
        <v>6081</v>
      </c>
      <c r="AS44" s="21">
        <v>2353352</v>
      </c>
      <c r="AT44" s="21">
        <v>214</v>
      </c>
      <c r="AU44" s="21">
        <v>1831</v>
      </c>
      <c r="AV44" s="21">
        <v>6277</v>
      </c>
      <c r="AW44" s="21">
        <v>17537058</v>
      </c>
      <c r="AX44" s="21">
        <v>6295</v>
      </c>
      <c r="AY44" s="21">
        <v>4684109</v>
      </c>
      <c r="AZ44" s="21">
        <v>6295</v>
      </c>
      <c r="BA44" s="21">
        <v>4684472</v>
      </c>
      <c r="BB44" s="21">
        <v>163</v>
      </c>
      <c r="BC44" s="21">
        <v>433795</v>
      </c>
      <c r="BD44" s="21">
        <v>1780</v>
      </c>
      <c r="BE44" s="21">
        <v>163</v>
      </c>
      <c r="BF44" s="21">
        <v>48488</v>
      </c>
      <c r="BG44" s="21">
        <v>0</v>
      </c>
      <c r="BH44" s="21">
        <v>0</v>
      </c>
      <c r="BI44" s="21">
        <v>163</v>
      </c>
      <c r="BJ44" s="21">
        <v>383528</v>
      </c>
      <c r="BK44" s="21">
        <v>163</v>
      </c>
      <c r="BL44" s="21">
        <v>108614</v>
      </c>
      <c r="BM44" s="21">
        <v>163</v>
      </c>
      <c r="BN44" s="21">
        <v>108614</v>
      </c>
      <c r="BO44" s="21">
        <v>35444</v>
      </c>
      <c r="BP44" s="21">
        <v>119055291</v>
      </c>
      <c r="BQ44" s="21">
        <v>139468</v>
      </c>
      <c r="BR44" s="21">
        <v>34059</v>
      </c>
      <c r="BS44" s="21">
        <v>17596915</v>
      </c>
      <c r="BT44" s="21">
        <v>1386</v>
      </c>
      <c r="BU44" s="21">
        <v>8461</v>
      </c>
      <c r="BV44" s="21">
        <v>35347</v>
      </c>
      <c r="BW44" s="21">
        <v>101532034</v>
      </c>
      <c r="BX44" s="21">
        <v>35443</v>
      </c>
      <c r="BY44" s="21">
        <v>26754304</v>
      </c>
      <c r="BZ44" s="21">
        <v>35444</v>
      </c>
      <c r="CA44" s="22">
        <v>26754308</v>
      </c>
    </row>
    <row r="45" spans="1:79" s="16" customFormat="1" ht="15" customHeight="1" x14ac:dyDescent="0.2">
      <c r="A45" s="27" t="s">
        <v>24</v>
      </c>
      <c r="B45" s="28">
        <v>53676039</v>
      </c>
      <c r="C45" s="28">
        <v>680944945</v>
      </c>
      <c r="D45" s="28">
        <v>432834748</v>
      </c>
      <c r="E45" s="28">
        <v>6355720</v>
      </c>
      <c r="F45" s="28">
        <v>151319294</v>
      </c>
      <c r="G45" s="28">
        <v>44873100</v>
      </c>
      <c r="H45" s="28">
        <v>353467106</v>
      </c>
      <c r="I45" s="28">
        <v>16977604</v>
      </c>
      <c r="J45" s="28">
        <v>162415770</v>
      </c>
      <c r="K45" s="28">
        <v>0</v>
      </c>
      <c r="L45" s="28">
        <v>0</v>
      </c>
      <c r="M45" s="28">
        <v>0</v>
      </c>
      <c r="N45" s="28">
        <v>0</v>
      </c>
      <c r="O45" s="28">
        <v>13912368</v>
      </c>
      <c r="P45" s="28">
        <v>243372008</v>
      </c>
      <c r="Q45" s="28">
        <v>181877216</v>
      </c>
      <c r="R45" s="28">
        <v>2956350</v>
      </c>
      <c r="S45" s="28">
        <v>82298064</v>
      </c>
      <c r="T45" s="28">
        <v>10267855</v>
      </c>
      <c r="U45" s="28">
        <v>123661482</v>
      </c>
      <c r="V45" s="28">
        <v>5171524</v>
      </c>
      <c r="W45" s="28">
        <v>70226844</v>
      </c>
      <c r="X45" s="28">
        <v>0</v>
      </c>
      <c r="Y45" s="28">
        <v>0</v>
      </c>
      <c r="Z45" s="28">
        <v>0</v>
      </c>
      <c r="AA45" s="28">
        <v>0</v>
      </c>
      <c r="AB45" s="28">
        <v>542613</v>
      </c>
      <c r="AC45" s="28">
        <v>-3360545</v>
      </c>
      <c r="AD45" s="28">
        <v>3331522</v>
      </c>
      <c r="AE45" s="28">
        <v>102876</v>
      </c>
      <c r="AF45" s="28">
        <v>1750013</v>
      </c>
      <c r="AG45" s="28">
        <v>353157</v>
      </c>
      <c r="AH45" s="28">
        <v>2060973</v>
      </c>
      <c r="AI45" s="28">
        <v>145114</v>
      </c>
      <c r="AJ45" s="28">
        <v>2697568</v>
      </c>
      <c r="AK45" s="28">
        <v>0</v>
      </c>
      <c r="AL45" s="28">
        <v>0</v>
      </c>
      <c r="AM45" s="28">
        <v>0</v>
      </c>
      <c r="AN45" s="28">
        <v>0</v>
      </c>
      <c r="AO45" s="28">
        <v>15368333</v>
      </c>
      <c r="AP45" s="28">
        <v>291405571</v>
      </c>
      <c r="AQ45" s="28">
        <v>160677245</v>
      </c>
      <c r="AR45" s="28">
        <v>1195774</v>
      </c>
      <c r="AS45" s="28">
        <v>20631263</v>
      </c>
      <c r="AT45" s="28">
        <v>14065223</v>
      </c>
      <c r="AU45" s="28">
        <v>119776155</v>
      </c>
      <c r="AV45" s="28">
        <v>6803424</v>
      </c>
      <c r="AW45" s="28">
        <v>54864624</v>
      </c>
      <c r="AX45" s="28">
        <v>0</v>
      </c>
      <c r="AY45" s="28">
        <v>0</v>
      </c>
      <c r="AZ45" s="28">
        <v>0</v>
      </c>
      <c r="BA45" s="28">
        <v>0</v>
      </c>
      <c r="BB45" s="28">
        <v>32310</v>
      </c>
      <c r="BC45" s="28">
        <v>535255</v>
      </c>
      <c r="BD45" s="28">
        <v>358855</v>
      </c>
      <c r="BE45" s="28">
        <v>7625</v>
      </c>
      <c r="BF45" s="28">
        <v>165166</v>
      </c>
      <c r="BG45" s="28">
        <v>21366</v>
      </c>
      <c r="BH45" s="28">
        <v>252218</v>
      </c>
      <c r="BI45" s="28">
        <v>9932</v>
      </c>
      <c r="BJ45" s="28">
        <v>75158</v>
      </c>
      <c r="BK45" s="28">
        <v>0</v>
      </c>
      <c r="BL45" s="28">
        <v>0</v>
      </c>
      <c r="BM45" s="28">
        <v>0</v>
      </c>
      <c r="BN45" s="28">
        <v>0</v>
      </c>
      <c r="BO45" s="28">
        <v>23820415</v>
      </c>
      <c r="BP45" s="28">
        <v>148992655</v>
      </c>
      <c r="BQ45" s="28">
        <v>86589909</v>
      </c>
      <c r="BR45" s="28">
        <v>2093095</v>
      </c>
      <c r="BS45" s="28">
        <v>46474788</v>
      </c>
      <c r="BT45" s="28">
        <v>20165499</v>
      </c>
      <c r="BU45" s="28">
        <v>107716277</v>
      </c>
      <c r="BV45" s="28">
        <v>4847610</v>
      </c>
      <c r="BW45" s="28">
        <v>34551575</v>
      </c>
      <c r="BX45" s="28">
        <v>0</v>
      </c>
      <c r="BY45" s="28">
        <v>0</v>
      </c>
      <c r="BZ45" s="28">
        <v>0</v>
      </c>
      <c r="CA45" s="29">
        <v>0</v>
      </c>
    </row>
    <row r="46" spans="1:79" s="9" customFormat="1" ht="15" customHeight="1" x14ac:dyDescent="0.15">
      <c r="A46" s="60" t="s">
        <v>36</v>
      </c>
      <c r="B46" s="60"/>
      <c r="C46" s="60"/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  <c r="AB46" s="60"/>
      <c r="AC46" s="60"/>
      <c r="AD46" s="60"/>
      <c r="AE46" s="60"/>
      <c r="AF46" s="60"/>
      <c r="AG46" s="60"/>
      <c r="AH46" s="60"/>
      <c r="AI46" s="60"/>
      <c r="AJ46" s="60"/>
      <c r="AK46" s="60"/>
      <c r="AL46" s="60"/>
      <c r="AM46" s="60"/>
      <c r="AN46" s="60"/>
      <c r="AO46" s="60"/>
      <c r="AP46" s="60"/>
      <c r="AQ46" s="60"/>
      <c r="AR46" s="60"/>
      <c r="AS46" s="60"/>
      <c r="AT46" s="60"/>
      <c r="AU46" s="60"/>
      <c r="AV46" s="60"/>
      <c r="AW46" s="60"/>
      <c r="AX46" s="60"/>
      <c r="AY46" s="60"/>
      <c r="AZ46" s="60"/>
      <c r="BA46" s="60"/>
      <c r="BB46" s="60"/>
      <c r="BC46" s="60"/>
      <c r="BD46" s="60"/>
      <c r="BE46" s="60"/>
      <c r="BF46" s="60"/>
      <c r="BG46" s="60"/>
      <c r="BH46" s="60"/>
      <c r="BI46" s="60"/>
      <c r="BJ46" s="60"/>
      <c r="BK46" s="60"/>
      <c r="BL46" s="60"/>
      <c r="BM46" s="60"/>
      <c r="BN46" s="60"/>
      <c r="BO46" s="60"/>
      <c r="BP46" s="60"/>
      <c r="BQ46" s="60"/>
      <c r="BR46" s="60"/>
      <c r="BS46" s="60"/>
      <c r="BT46" s="60"/>
      <c r="BU46" s="60"/>
      <c r="BV46" s="60"/>
      <c r="BW46" s="60"/>
      <c r="BX46" s="60"/>
      <c r="BY46" s="60"/>
      <c r="BZ46" s="60"/>
      <c r="CA46" s="60"/>
    </row>
    <row r="47" spans="1:79" s="9" customFormat="1" ht="15" customHeight="1" x14ac:dyDescent="0.15">
      <c r="A47" s="61" t="s">
        <v>35</v>
      </c>
      <c r="B47" s="61"/>
      <c r="C47" s="61"/>
      <c r="D47" s="61"/>
      <c r="E47" s="61"/>
      <c r="F47" s="61"/>
      <c r="G47" s="61"/>
      <c r="H47" s="61"/>
      <c r="I47" s="61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  <c r="AA47" s="61"/>
      <c r="AB47" s="61"/>
      <c r="AC47" s="61"/>
      <c r="AD47" s="61"/>
      <c r="AE47" s="61"/>
      <c r="AF47" s="61"/>
      <c r="AG47" s="61"/>
      <c r="AH47" s="61"/>
      <c r="AI47" s="61"/>
      <c r="AJ47" s="61"/>
      <c r="AK47" s="61"/>
      <c r="AL47" s="61"/>
      <c r="AM47" s="61"/>
      <c r="AN47" s="61"/>
      <c r="AO47" s="61"/>
      <c r="AP47" s="61"/>
      <c r="AQ47" s="61"/>
      <c r="AR47" s="61"/>
      <c r="AS47" s="61"/>
      <c r="AT47" s="61"/>
      <c r="AU47" s="61"/>
      <c r="AV47" s="61"/>
      <c r="AW47" s="61"/>
      <c r="AX47" s="61"/>
      <c r="AY47" s="61"/>
      <c r="AZ47" s="61"/>
      <c r="BA47" s="61"/>
      <c r="BB47" s="61"/>
      <c r="BC47" s="61"/>
      <c r="BD47" s="61"/>
      <c r="BE47" s="61"/>
      <c r="BF47" s="61"/>
      <c r="BG47" s="61"/>
      <c r="BH47" s="61"/>
      <c r="BI47" s="61"/>
      <c r="BJ47" s="61"/>
      <c r="BK47" s="61"/>
      <c r="BL47" s="61"/>
      <c r="BM47" s="61"/>
      <c r="BN47" s="61"/>
      <c r="BO47" s="61"/>
      <c r="BP47" s="61"/>
      <c r="BQ47" s="61"/>
      <c r="BR47" s="61"/>
      <c r="BS47" s="61"/>
      <c r="BT47" s="61"/>
      <c r="BU47" s="61"/>
      <c r="BV47" s="61"/>
      <c r="BW47" s="61"/>
      <c r="BX47" s="61"/>
      <c r="BY47" s="61"/>
      <c r="BZ47" s="61"/>
      <c r="CA47" s="61"/>
    </row>
    <row r="48" spans="1:79" ht="15" customHeight="1" x14ac:dyDescent="0.15">
      <c r="A48" s="61" t="s">
        <v>34</v>
      </c>
      <c r="B48" s="61"/>
      <c r="C48" s="61"/>
      <c r="D48" s="61"/>
      <c r="E48" s="61"/>
      <c r="F48" s="61"/>
      <c r="G48" s="61"/>
      <c r="H48" s="61"/>
      <c r="I48" s="61"/>
      <c r="J48" s="61"/>
      <c r="K48" s="61"/>
      <c r="L48" s="61"/>
      <c r="M48" s="61"/>
      <c r="N48" s="61"/>
      <c r="O48" s="61"/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  <c r="AA48" s="61"/>
      <c r="AB48" s="61"/>
      <c r="AC48" s="61"/>
      <c r="AD48" s="61"/>
      <c r="AE48" s="61"/>
      <c r="AF48" s="61"/>
      <c r="AG48" s="61"/>
      <c r="AH48" s="61"/>
      <c r="AI48" s="61"/>
      <c r="AJ48" s="61"/>
      <c r="AK48" s="61"/>
      <c r="AL48" s="61"/>
      <c r="AM48" s="61"/>
      <c r="AN48" s="61"/>
      <c r="AO48" s="61"/>
      <c r="AP48" s="61"/>
      <c r="AQ48" s="61"/>
      <c r="AR48" s="61"/>
      <c r="AS48" s="61"/>
      <c r="AT48" s="61"/>
      <c r="AU48" s="61"/>
      <c r="AV48" s="61"/>
      <c r="AW48" s="61"/>
      <c r="AX48" s="61"/>
      <c r="AY48" s="61"/>
      <c r="AZ48" s="61"/>
      <c r="BA48" s="61"/>
      <c r="BB48" s="61"/>
      <c r="BC48" s="61"/>
      <c r="BD48" s="61"/>
      <c r="BE48" s="61"/>
      <c r="BF48" s="61"/>
      <c r="BG48" s="61"/>
      <c r="BH48" s="61"/>
      <c r="BI48" s="61"/>
      <c r="BJ48" s="61"/>
      <c r="BK48" s="61"/>
      <c r="BL48" s="61"/>
      <c r="BM48" s="61"/>
      <c r="BN48" s="61"/>
      <c r="BO48" s="61"/>
      <c r="BP48" s="61"/>
      <c r="BQ48" s="61"/>
      <c r="BR48" s="61"/>
      <c r="BS48" s="61"/>
      <c r="BT48" s="61"/>
      <c r="BU48" s="61"/>
      <c r="BV48" s="61"/>
      <c r="BW48" s="61"/>
      <c r="BX48" s="61"/>
      <c r="BY48" s="61"/>
      <c r="BZ48" s="61"/>
      <c r="CA48" s="61"/>
    </row>
    <row r="49" spans="1:79" ht="15" customHeight="1" x14ac:dyDescent="0.15">
      <c r="A49" s="55" t="s">
        <v>44</v>
      </c>
      <c r="B49" s="56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  <c r="AA49" s="56"/>
      <c r="AB49" s="56"/>
      <c r="AC49" s="56"/>
      <c r="AD49" s="56"/>
      <c r="AE49" s="56"/>
      <c r="AF49" s="56"/>
      <c r="AG49" s="56"/>
      <c r="AH49" s="56"/>
      <c r="AI49" s="56"/>
      <c r="AJ49" s="56"/>
      <c r="AK49" s="56"/>
      <c r="AL49" s="56"/>
      <c r="AM49" s="56"/>
      <c r="AN49" s="56"/>
      <c r="AO49" s="56"/>
      <c r="AP49" s="56"/>
      <c r="AQ49" s="56"/>
      <c r="AR49" s="56"/>
      <c r="AS49" s="56"/>
      <c r="AT49" s="56"/>
      <c r="AU49" s="56"/>
      <c r="AV49" s="56"/>
      <c r="AW49" s="56"/>
      <c r="AX49" s="56"/>
      <c r="AY49" s="56"/>
      <c r="AZ49" s="56"/>
      <c r="BA49" s="56"/>
      <c r="BB49" s="56"/>
      <c r="BC49" s="56"/>
      <c r="BD49" s="56"/>
      <c r="BE49" s="56"/>
      <c r="BF49" s="56"/>
      <c r="BG49" s="56"/>
      <c r="BH49" s="56"/>
      <c r="BI49" s="56"/>
      <c r="BJ49" s="56"/>
      <c r="BK49" s="56"/>
      <c r="BL49" s="56"/>
      <c r="BM49" s="56"/>
      <c r="BN49" s="56"/>
      <c r="BO49" s="56"/>
      <c r="BP49" s="56"/>
      <c r="BQ49" s="56"/>
      <c r="BR49" s="56"/>
      <c r="BS49" s="56"/>
      <c r="BT49" s="56"/>
      <c r="BU49" s="56"/>
      <c r="BV49" s="56"/>
      <c r="BW49" s="56"/>
      <c r="BX49" s="56"/>
      <c r="BY49" s="56"/>
      <c r="BZ49" s="56"/>
      <c r="CA49" s="56"/>
    </row>
    <row r="53" spans="1:79" s="10" customFormat="1" x14ac:dyDescent="0.2">
      <c r="A53" s="5"/>
      <c r="O53" s="11"/>
      <c r="P53" s="11"/>
      <c r="Q53" s="11"/>
      <c r="R53" s="11"/>
      <c r="S53" s="11"/>
      <c r="T53" s="11"/>
    </row>
    <row r="55" spans="1:79" s="8" customFormat="1" x14ac:dyDescent="0.2">
      <c r="A55" s="5"/>
      <c r="O55" s="1"/>
      <c r="P55" s="1"/>
      <c r="Q55" s="1"/>
      <c r="R55" s="1"/>
      <c r="S55" s="1"/>
      <c r="T55" s="1"/>
    </row>
    <row r="56" spans="1:79" ht="11.1" customHeight="1" x14ac:dyDescent="0.2"/>
    <row r="57" spans="1:79" ht="11.1" customHeight="1" x14ac:dyDescent="0.2"/>
    <row r="58" spans="1:79" ht="11.1" customHeight="1" x14ac:dyDescent="0.2"/>
    <row r="59" spans="1:79" ht="11.1" customHeight="1" x14ac:dyDescent="0.2"/>
    <row r="60" spans="1:79" ht="11.1" customHeight="1" x14ac:dyDescent="0.2"/>
    <row r="61" spans="1:79" ht="11.1" customHeight="1" x14ac:dyDescent="0.2"/>
    <row r="62" spans="1:79" ht="11.1" customHeight="1" x14ac:dyDescent="0.2"/>
    <row r="63" spans="1:79" ht="11.1" customHeight="1" x14ac:dyDescent="0.2"/>
    <row r="64" spans="1:79" ht="11.1" customHeight="1" x14ac:dyDescent="0.2"/>
    <row r="65" spans="1:20" ht="11.1" customHeight="1" x14ac:dyDescent="0.2"/>
    <row r="66" spans="1:20" ht="11.1" customHeight="1" x14ac:dyDescent="0.2"/>
    <row r="67" spans="1:20" ht="11.1" customHeight="1" x14ac:dyDescent="0.2"/>
    <row r="68" spans="1:20" ht="11.1" customHeight="1" x14ac:dyDescent="0.2"/>
    <row r="69" spans="1:20" ht="11.1" customHeight="1" x14ac:dyDescent="0.2"/>
    <row r="70" spans="1:20" ht="11.1" customHeight="1" x14ac:dyDescent="0.2"/>
    <row r="71" spans="1:20" ht="11.1" customHeight="1" x14ac:dyDescent="0.2"/>
    <row r="72" spans="1:20" ht="11.1" customHeight="1" x14ac:dyDescent="0.2"/>
    <row r="73" spans="1:20" ht="11.1" customHeight="1" x14ac:dyDescent="0.2"/>
    <row r="74" spans="1:20" ht="11.1" customHeight="1" x14ac:dyDescent="0.2"/>
    <row r="75" spans="1:20" s="8" customFormat="1" ht="11.1" customHeight="1" x14ac:dyDescent="0.2">
      <c r="A75" s="5"/>
      <c r="O75" s="1"/>
      <c r="P75" s="1"/>
      <c r="Q75" s="1"/>
      <c r="R75" s="1"/>
      <c r="S75" s="1"/>
      <c r="T75" s="1"/>
    </row>
    <row r="76" spans="1:20" ht="11.1" customHeight="1" x14ac:dyDescent="0.2"/>
    <row r="77" spans="1:20" ht="11.1" customHeight="1" x14ac:dyDescent="0.2"/>
    <row r="78" spans="1:20" ht="11.1" customHeight="1" x14ac:dyDescent="0.2"/>
    <row r="79" spans="1:20" ht="11.1" customHeight="1" x14ac:dyDescent="0.2"/>
    <row r="80" spans="1:20" ht="11.1" customHeight="1" x14ac:dyDescent="0.2"/>
    <row r="81" spans="1:20" ht="11.1" customHeight="1" x14ac:dyDescent="0.2"/>
    <row r="82" spans="1:20" ht="11.1" customHeight="1" x14ac:dyDescent="0.2"/>
    <row r="83" spans="1:20" ht="11.1" customHeight="1" x14ac:dyDescent="0.2"/>
    <row r="84" spans="1:20" ht="11.1" customHeight="1" x14ac:dyDescent="0.2"/>
    <row r="85" spans="1:20" ht="11.1" customHeight="1" x14ac:dyDescent="0.2"/>
    <row r="86" spans="1:20" ht="11.1" customHeight="1" x14ac:dyDescent="0.2"/>
    <row r="87" spans="1:20" ht="11.1" customHeight="1" x14ac:dyDescent="0.2"/>
    <row r="88" spans="1:20" ht="11.1" customHeight="1" x14ac:dyDescent="0.2"/>
    <row r="89" spans="1:20" ht="11.1" customHeight="1" x14ac:dyDescent="0.2"/>
    <row r="90" spans="1:20" ht="11.1" customHeight="1" x14ac:dyDescent="0.2"/>
    <row r="91" spans="1:20" s="12" customFormat="1" ht="15" customHeight="1" x14ac:dyDescent="0.2">
      <c r="A91" s="5"/>
      <c r="O91" s="13"/>
      <c r="P91" s="13"/>
      <c r="Q91" s="13"/>
      <c r="R91" s="13"/>
      <c r="S91" s="13"/>
      <c r="T91" s="13"/>
    </row>
    <row r="92" spans="1:20" x14ac:dyDescent="0.2">
      <c r="B92" s="14"/>
      <c r="C92" s="14"/>
      <c r="D92" s="14"/>
      <c r="E92" s="14"/>
      <c r="F92" s="14"/>
      <c r="G92" s="14"/>
      <c r="H92" s="14"/>
      <c r="I92" s="14"/>
      <c r="J92" s="14"/>
      <c r="K92" s="2"/>
      <c r="L92" s="2"/>
      <c r="M92" s="2"/>
      <c r="N92" s="2"/>
    </row>
    <row r="93" spans="1:20" x14ac:dyDescent="0.2">
      <c r="B93" s="14"/>
      <c r="C93" s="14"/>
      <c r="D93" s="14"/>
      <c r="E93" s="14"/>
      <c r="F93" s="14"/>
      <c r="G93" s="14"/>
      <c r="H93" s="14"/>
      <c r="I93" s="14"/>
      <c r="J93" s="14"/>
      <c r="K93" s="2"/>
      <c r="L93" s="2"/>
      <c r="M93" s="2"/>
      <c r="N93" s="2"/>
    </row>
    <row r="94" spans="1:20" x14ac:dyDescent="0.2">
      <c r="B94" s="14"/>
      <c r="C94" s="14"/>
      <c r="D94" s="14"/>
      <c r="E94" s="14"/>
      <c r="F94" s="14"/>
      <c r="G94" s="14"/>
      <c r="H94" s="14"/>
      <c r="I94" s="14"/>
      <c r="J94" s="14"/>
      <c r="K94" s="2"/>
      <c r="L94" s="2"/>
      <c r="M94" s="2"/>
      <c r="N94" s="2"/>
    </row>
    <row r="95" spans="1:20" x14ac:dyDescent="0.2">
      <c r="B95" s="14"/>
      <c r="C95" s="14"/>
      <c r="D95" s="14"/>
      <c r="E95" s="14"/>
      <c r="F95" s="14"/>
      <c r="G95" s="14"/>
      <c r="H95" s="14"/>
      <c r="I95" s="14"/>
      <c r="J95" s="14"/>
      <c r="K95" s="2"/>
      <c r="L95" s="2"/>
      <c r="M95" s="2"/>
      <c r="N95" s="2"/>
    </row>
    <row r="96" spans="1:20" s="10" customFormat="1" x14ac:dyDescent="0.2">
      <c r="A96" s="5"/>
      <c r="O96" s="11"/>
      <c r="P96" s="11"/>
      <c r="Q96" s="11"/>
      <c r="R96" s="11"/>
      <c r="S96" s="11"/>
      <c r="T96" s="11"/>
    </row>
    <row r="102" spans="1:20" s="8" customFormat="1" x14ac:dyDescent="0.2">
      <c r="A102" s="5"/>
      <c r="O102" s="1"/>
      <c r="P102" s="1"/>
      <c r="Q102" s="1"/>
      <c r="R102" s="1"/>
      <c r="S102" s="1"/>
      <c r="T102" s="1"/>
    </row>
    <row r="103" spans="1:20" ht="11.1" customHeight="1" x14ac:dyDescent="0.2"/>
    <row r="104" spans="1:20" ht="11.1" customHeight="1" x14ac:dyDescent="0.2"/>
    <row r="105" spans="1:20" ht="11.1" customHeight="1" x14ac:dyDescent="0.2"/>
    <row r="106" spans="1:20" ht="11.1" customHeight="1" x14ac:dyDescent="0.2"/>
    <row r="107" spans="1:20" ht="11.1" customHeight="1" x14ac:dyDescent="0.2"/>
    <row r="108" spans="1:20" ht="11.1" customHeight="1" x14ac:dyDescent="0.2"/>
    <row r="109" spans="1:20" ht="11.1" customHeight="1" x14ac:dyDescent="0.2"/>
    <row r="110" spans="1:20" ht="11.1" customHeight="1" x14ac:dyDescent="0.2"/>
    <row r="111" spans="1:20" ht="11.1" customHeight="1" x14ac:dyDescent="0.2"/>
    <row r="112" spans="1:20" ht="11.1" customHeight="1" x14ac:dyDescent="0.2"/>
    <row r="113" spans="1:20" ht="11.1" customHeight="1" x14ac:dyDescent="0.2"/>
    <row r="114" spans="1:20" ht="11.1" customHeight="1" x14ac:dyDescent="0.2"/>
    <row r="115" spans="1:20" ht="11.1" customHeight="1" x14ac:dyDescent="0.2"/>
    <row r="116" spans="1:20" ht="11.1" customHeight="1" x14ac:dyDescent="0.2"/>
    <row r="117" spans="1:20" ht="11.1" customHeight="1" x14ac:dyDescent="0.2"/>
    <row r="118" spans="1:20" ht="11.1" customHeight="1" x14ac:dyDescent="0.2"/>
    <row r="119" spans="1:20" ht="11.1" customHeight="1" x14ac:dyDescent="0.2"/>
    <row r="120" spans="1:20" ht="11.1" customHeight="1" x14ac:dyDescent="0.2"/>
    <row r="121" spans="1:20" ht="11.1" customHeight="1" x14ac:dyDescent="0.2"/>
    <row r="122" spans="1:20" s="8" customFormat="1" ht="11.1" customHeight="1" x14ac:dyDescent="0.2">
      <c r="A122" s="5"/>
      <c r="O122" s="1"/>
      <c r="P122" s="1"/>
      <c r="Q122" s="1"/>
      <c r="R122" s="1"/>
      <c r="S122" s="1"/>
      <c r="T122" s="1"/>
    </row>
    <row r="123" spans="1:20" ht="11.1" customHeight="1" x14ac:dyDescent="0.2"/>
    <row r="124" spans="1:20" ht="11.1" customHeight="1" x14ac:dyDescent="0.2"/>
    <row r="125" spans="1:20" ht="11.1" customHeight="1" x14ac:dyDescent="0.2"/>
    <row r="126" spans="1:20" ht="11.1" customHeight="1" x14ac:dyDescent="0.2"/>
    <row r="127" spans="1:20" ht="11.1" customHeight="1" x14ac:dyDescent="0.2"/>
    <row r="128" spans="1:20" ht="11.1" customHeight="1" x14ac:dyDescent="0.2"/>
    <row r="129" spans="1:20" ht="11.1" customHeight="1" x14ac:dyDescent="0.2"/>
    <row r="130" spans="1:20" ht="11.1" customHeight="1" x14ac:dyDescent="0.2"/>
    <row r="131" spans="1:20" ht="11.1" customHeight="1" x14ac:dyDescent="0.2"/>
    <row r="132" spans="1:20" ht="11.1" customHeight="1" x14ac:dyDescent="0.2"/>
    <row r="133" spans="1:20" ht="11.1" customHeight="1" x14ac:dyDescent="0.2"/>
    <row r="134" spans="1:20" ht="11.1" customHeight="1" x14ac:dyDescent="0.2"/>
    <row r="135" spans="1:20" ht="11.1" customHeight="1" x14ac:dyDescent="0.2"/>
    <row r="136" spans="1:20" ht="11.1" customHeight="1" x14ac:dyDescent="0.2"/>
    <row r="137" spans="1:20" ht="11.1" customHeight="1" x14ac:dyDescent="0.2"/>
    <row r="138" spans="1:20" s="12" customFormat="1" ht="15" customHeight="1" x14ac:dyDescent="0.2">
      <c r="A138" s="5"/>
      <c r="O138" s="13"/>
      <c r="P138" s="13"/>
      <c r="Q138" s="13"/>
      <c r="R138" s="13"/>
      <c r="S138" s="13"/>
      <c r="T138" s="13"/>
    </row>
    <row r="139" spans="1:20" x14ac:dyDescent="0.2"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</row>
    <row r="140" spans="1:20" x14ac:dyDescent="0.2"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</row>
    <row r="141" spans="1:20" x14ac:dyDescent="0.2"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</row>
    <row r="142" spans="1:20" x14ac:dyDescent="0.2"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</row>
    <row r="143" spans="1:20" s="10" customFormat="1" x14ac:dyDescent="0.2">
      <c r="A143" s="5"/>
      <c r="O143" s="11"/>
      <c r="P143" s="11"/>
      <c r="Q143" s="11"/>
      <c r="R143" s="11"/>
      <c r="S143" s="11"/>
      <c r="T143" s="11"/>
    </row>
    <row r="149" spans="1:20" s="8" customFormat="1" x14ac:dyDescent="0.2">
      <c r="A149" s="5"/>
      <c r="O149" s="1"/>
      <c r="P149" s="1"/>
      <c r="Q149" s="1"/>
      <c r="R149" s="1"/>
      <c r="S149" s="1"/>
      <c r="T149" s="1"/>
    </row>
    <row r="150" spans="1:20" ht="11.1" customHeight="1" x14ac:dyDescent="0.2"/>
    <row r="151" spans="1:20" ht="11.1" customHeight="1" x14ac:dyDescent="0.2"/>
    <row r="152" spans="1:20" ht="11.1" customHeight="1" x14ac:dyDescent="0.2"/>
    <row r="153" spans="1:20" ht="11.1" customHeight="1" x14ac:dyDescent="0.2"/>
    <row r="154" spans="1:20" ht="11.1" customHeight="1" x14ac:dyDescent="0.2"/>
    <row r="155" spans="1:20" ht="11.1" customHeight="1" x14ac:dyDescent="0.2"/>
    <row r="156" spans="1:20" ht="11.1" customHeight="1" x14ac:dyDescent="0.2"/>
    <row r="157" spans="1:20" ht="11.1" customHeight="1" x14ac:dyDescent="0.2"/>
    <row r="158" spans="1:20" ht="11.1" customHeight="1" x14ac:dyDescent="0.2"/>
    <row r="159" spans="1:20" ht="11.1" customHeight="1" x14ac:dyDescent="0.2"/>
    <row r="160" spans="1:20" ht="11.1" customHeight="1" x14ac:dyDescent="0.2"/>
    <row r="161" spans="1:20" ht="11.1" customHeight="1" x14ac:dyDescent="0.2"/>
    <row r="162" spans="1:20" ht="11.1" customHeight="1" x14ac:dyDescent="0.2"/>
    <row r="163" spans="1:20" ht="11.1" customHeight="1" x14ac:dyDescent="0.2"/>
    <row r="164" spans="1:20" ht="11.1" customHeight="1" x14ac:dyDescent="0.2"/>
    <row r="165" spans="1:20" ht="11.1" customHeight="1" x14ac:dyDescent="0.2"/>
    <row r="166" spans="1:20" ht="11.1" customHeight="1" x14ac:dyDescent="0.2"/>
    <row r="167" spans="1:20" ht="11.1" customHeight="1" x14ac:dyDescent="0.2"/>
    <row r="168" spans="1:20" ht="11.1" customHeight="1" x14ac:dyDescent="0.2"/>
    <row r="169" spans="1:20" s="8" customFormat="1" ht="11.1" customHeight="1" x14ac:dyDescent="0.2">
      <c r="A169" s="5"/>
      <c r="O169" s="1"/>
      <c r="P169" s="1"/>
      <c r="Q169" s="1"/>
      <c r="R169" s="1"/>
      <c r="S169" s="1"/>
      <c r="T169" s="1"/>
    </row>
    <row r="170" spans="1:20" ht="11.1" customHeight="1" x14ac:dyDescent="0.2"/>
    <row r="171" spans="1:20" ht="11.1" customHeight="1" x14ac:dyDescent="0.2"/>
    <row r="172" spans="1:20" ht="11.1" customHeight="1" x14ac:dyDescent="0.2"/>
    <row r="173" spans="1:20" ht="11.1" customHeight="1" x14ac:dyDescent="0.2"/>
    <row r="174" spans="1:20" ht="11.1" customHeight="1" x14ac:dyDescent="0.2"/>
    <row r="175" spans="1:20" ht="11.1" customHeight="1" x14ac:dyDescent="0.2"/>
    <row r="176" spans="1:20" ht="11.1" customHeight="1" x14ac:dyDescent="0.2"/>
    <row r="177" spans="1:20" ht="11.1" customHeight="1" x14ac:dyDescent="0.2"/>
    <row r="178" spans="1:20" ht="11.1" customHeight="1" x14ac:dyDescent="0.2"/>
    <row r="179" spans="1:20" ht="11.1" customHeight="1" x14ac:dyDescent="0.2"/>
    <row r="180" spans="1:20" ht="11.1" customHeight="1" x14ac:dyDescent="0.2"/>
    <row r="181" spans="1:20" ht="11.1" customHeight="1" x14ac:dyDescent="0.2"/>
    <row r="182" spans="1:20" ht="11.1" customHeight="1" x14ac:dyDescent="0.2"/>
    <row r="183" spans="1:20" ht="11.1" customHeight="1" x14ac:dyDescent="0.2"/>
    <row r="184" spans="1:20" ht="11.1" customHeight="1" x14ac:dyDescent="0.2"/>
    <row r="185" spans="1:20" s="12" customFormat="1" ht="15" customHeight="1" x14ac:dyDescent="0.2">
      <c r="A185" s="5"/>
      <c r="O185" s="13"/>
      <c r="P185" s="13"/>
      <c r="Q185" s="13"/>
      <c r="R185" s="13"/>
      <c r="S185" s="13"/>
      <c r="T185" s="13"/>
    </row>
    <row r="186" spans="1:20" ht="9" customHeight="1" x14ac:dyDescent="0.2"/>
    <row r="187" spans="1:20" x14ac:dyDescent="0.2">
      <c r="B187" s="14"/>
      <c r="C187" s="14"/>
      <c r="D187" s="14"/>
      <c r="E187" s="14"/>
      <c r="F187" s="14"/>
      <c r="G187" s="14"/>
      <c r="H187" s="14"/>
      <c r="I187" s="14"/>
      <c r="J187" s="14"/>
      <c r="K187" s="2"/>
      <c r="L187" s="2"/>
      <c r="M187" s="2"/>
      <c r="N187" s="2"/>
    </row>
    <row r="188" spans="1:20" x14ac:dyDescent="0.2">
      <c r="B188" s="14"/>
      <c r="C188" s="14"/>
      <c r="D188" s="14"/>
      <c r="E188" s="14"/>
      <c r="F188" s="14"/>
      <c r="G188" s="14"/>
      <c r="H188" s="14"/>
      <c r="I188" s="14"/>
      <c r="J188" s="14"/>
      <c r="K188" s="2"/>
      <c r="L188" s="2"/>
      <c r="M188" s="2"/>
      <c r="N188" s="2"/>
    </row>
    <row r="189" spans="1:20" x14ac:dyDescent="0.2">
      <c r="B189" s="14"/>
      <c r="C189" s="14"/>
      <c r="D189" s="14"/>
      <c r="E189" s="14"/>
      <c r="F189" s="14"/>
      <c r="G189" s="14"/>
      <c r="H189" s="14"/>
      <c r="I189" s="14"/>
      <c r="J189" s="14"/>
      <c r="K189" s="2"/>
      <c r="L189" s="2"/>
      <c r="M189" s="2"/>
      <c r="N189" s="2"/>
    </row>
    <row r="190" spans="1:20" s="10" customFormat="1" x14ac:dyDescent="0.2">
      <c r="A190" s="5"/>
      <c r="O190" s="11"/>
      <c r="P190" s="11"/>
      <c r="Q190" s="11"/>
      <c r="R190" s="11"/>
      <c r="S190" s="11"/>
      <c r="T190" s="11"/>
    </row>
    <row r="196" spans="1:20" s="8" customFormat="1" x14ac:dyDescent="0.2">
      <c r="A196" s="5"/>
      <c r="O196" s="1"/>
      <c r="P196" s="1"/>
      <c r="Q196" s="1"/>
      <c r="R196" s="1"/>
      <c r="S196" s="1"/>
      <c r="T196" s="1"/>
    </row>
    <row r="197" spans="1:20" ht="11.1" customHeight="1" x14ac:dyDescent="0.2"/>
    <row r="198" spans="1:20" ht="11.1" customHeight="1" x14ac:dyDescent="0.2"/>
    <row r="199" spans="1:20" ht="11.1" customHeight="1" x14ac:dyDescent="0.2"/>
    <row r="200" spans="1:20" ht="11.1" customHeight="1" x14ac:dyDescent="0.2"/>
    <row r="201" spans="1:20" ht="11.1" customHeight="1" x14ac:dyDescent="0.2"/>
    <row r="202" spans="1:20" ht="11.1" customHeight="1" x14ac:dyDescent="0.2"/>
    <row r="203" spans="1:20" ht="11.1" customHeight="1" x14ac:dyDescent="0.2"/>
    <row r="204" spans="1:20" ht="11.1" customHeight="1" x14ac:dyDescent="0.2"/>
    <row r="205" spans="1:20" ht="11.1" customHeight="1" x14ac:dyDescent="0.2"/>
    <row r="206" spans="1:20" ht="11.1" customHeight="1" x14ac:dyDescent="0.2"/>
    <row r="207" spans="1:20" ht="11.1" customHeight="1" x14ac:dyDescent="0.2"/>
    <row r="208" spans="1:20" ht="11.1" customHeight="1" x14ac:dyDescent="0.2"/>
    <row r="209" spans="1:20" ht="11.1" customHeight="1" x14ac:dyDescent="0.2"/>
    <row r="210" spans="1:20" ht="11.1" customHeight="1" x14ac:dyDescent="0.2"/>
    <row r="211" spans="1:20" ht="11.1" customHeight="1" x14ac:dyDescent="0.2"/>
    <row r="212" spans="1:20" ht="11.1" customHeight="1" x14ac:dyDescent="0.2"/>
    <row r="213" spans="1:20" ht="11.1" customHeight="1" x14ac:dyDescent="0.2"/>
    <row r="214" spans="1:20" ht="11.1" customHeight="1" x14ac:dyDescent="0.2"/>
    <row r="215" spans="1:20" ht="11.1" customHeight="1" x14ac:dyDescent="0.2"/>
    <row r="216" spans="1:20" s="8" customFormat="1" ht="11.1" customHeight="1" x14ac:dyDescent="0.2">
      <c r="A216" s="5"/>
      <c r="O216" s="1"/>
      <c r="P216" s="1"/>
      <c r="Q216" s="1"/>
      <c r="R216" s="1"/>
      <c r="S216" s="1"/>
      <c r="T216" s="1"/>
    </row>
    <row r="217" spans="1:20" ht="11.1" customHeight="1" x14ac:dyDescent="0.2"/>
    <row r="218" spans="1:20" ht="11.1" customHeight="1" x14ac:dyDescent="0.2"/>
    <row r="219" spans="1:20" ht="11.1" customHeight="1" x14ac:dyDescent="0.2"/>
    <row r="220" spans="1:20" ht="11.1" customHeight="1" x14ac:dyDescent="0.2"/>
    <row r="221" spans="1:20" ht="11.1" customHeight="1" x14ac:dyDescent="0.2"/>
    <row r="222" spans="1:20" ht="11.1" customHeight="1" x14ac:dyDescent="0.2"/>
    <row r="223" spans="1:20" ht="11.1" customHeight="1" x14ac:dyDescent="0.2"/>
    <row r="224" spans="1:20" ht="11.1" customHeight="1" x14ac:dyDescent="0.2"/>
    <row r="225" spans="1:20" ht="11.1" customHeight="1" x14ac:dyDescent="0.2"/>
    <row r="226" spans="1:20" ht="11.1" customHeight="1" x14ac:dyDescent="0.2"/>
    <row r="227" spans="1:20" ht="11.1" customHeight="1" x14ac:dyDescent="0.2"/>
    <row r="228" spans="1:20" ht="11.1" customHeight="1" x14ac:dyDescent="0.2"/>
    <row r="229" spans="1:20" ht="11.1" customHeight="1" x14ac:dyDescent="0.2"/>
    <row r="230" spans="1:20" ht="11.1" customHeight="1" x14ac:dyDescent="0.2"/>
    <row r="231" spans="1:20" ht="11.1" customHeight="1" x14ac:dyDescent="0.2"/>
    <row r="232" spans="1:20" s="12" customFormat="1" ht="15" customHeight="1" x14ac:dyDescent="0.2">
      <c r="A232" s="5"/>
      <c r="O232" s="13"/>
      <c r="P232" s="13"/>
      <c r="Q232" s="13"/>
      <c r="R232" s="13"/>
      <c r="S232" s="13"/>
      <c r="T232" s="13"/>
    </row>
    <row r="233" spans="1:20" x14ac:dyDescent="0.2"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</row>
    <row r="234" spans="1:20" x14ac:dyDescent="0.2"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</row>
    <row r="235" spans="1:20" x14ac:dyDescent="0.2"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</row>
    <row r="236" spans="1:20" x14ac:dyDescent="0.2"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</row>
    <row r="237" spans="1:20" s="10" customFormat="1" x14ac:dyDescent="0.2">
      <c r="A237" s="5"/>
      <c r="O237" s="11"/>
      <c r="P237" s="11"/>
      <c r="Q237" s="11"/>
      <c r="R237" s="11"/>
      <c r="S237" s="11"/>
      <c r="T237" s="11"/>
    </row>
    <row r="243" spans="1:20" s="8" customFormat="1" x14ac:dyDescent="0.2">
      <c r="A243" s="5"/>
      <c r="O243" s="1"/>
      <c r="P243" s="1"/>
      <c r="Q243" s="1"/>
      <c r="R243" s="1"/>
      <c r="S243" s="1"/>
      <c r="T243" s="1"/>
    </row>
    <row r="244" spans="1:20" ht="11.1" customHeight="1" x14ac:dyDescent="0.2"/>
    <row r="245" spans="1:20" ht="11.1" customHeight="1" x14ac:dyDescent="0.2"/>
    <row r="246" spans="1:20" ht="11.1" customHeight="1" x14ac:dyDescent="0.2"/>
    <row r="247" spans="1:20" ht="11.1" customHeight="1" x14ac:dyDescent="0.2"/>
    <row r="248" spans="1:20" ht="11.1" customHeight="1" x14ac:dyDescent="0.2"/>
    <row r="249" spans="1:20" ht="11.1" customHeight="1" x14ac:dyDescent="0.2"/>
    <row r="250" spans="1:20" ht="11.1" customHeight="1" x14ac:dyDescent="0.2"/>
    <row r="251" spans="1:20" ht="11.1" customHeight="1" x14ac:dyDescent="0.2"/>
    <row r="252" spans="1:20" ht="11.1" customHeight="1" x14ac:dyDescent="0.2"/>
    <row r="253" spans="1:20" ht="11.1" customHeight="1" x14ac:dyDescent="0.2"/>
    <row r="254" spans="1:20" ht="11.1" customHeight="1" x14ac:dyDescent="0.2"/>
    <row r="255" spans="1:20" ht="11.1" customHeight="1" x14ac:dyDescent="0.2"/>
    <row r="256" spans="1:20" ht="11.1" customHeight="1" x14ac:dyDescent="0.2"/>
    <row r="257" spans="1:20" ht="11.1" customHeight="1" x14ac:dyDescent="0.2"/>
    <row r="258" spans="1:20" ht="11.1" customHeight="1" x14ac:dyDescent="0.2"/>
    <row r="259" spans="1:20" ht="11.1" customHeight="1" x14ac:dyDescent="0.2"/>
    <row r="260" spans="1:20" ht="11.1" customHeight="1" x14ac:dyDescent="0.2"/>
    <row r="261" spans="1:20" ht="11.1" customHeight="1" x14ac:dyDescent="0.2"/>
    <row r="262" spans="1:20" ht="11.1" customHeight="1" x14ac:dyDescent="0.2"/>
    <row r="263" spans="1:20" s="8" customFormat="1" ht="11.1" customHeight="1" x14ac:dyDescent="0.2">
      <c r="A263" s="5"/>
      <c r="O263" s="1"/>
      <c r="P263" s="1"/>
      <c r="Q263" s="1"/>
      <c r="R263" s="1"/>
      <c r="S263" s="1"/>
      <c r="T263" s="1"/>
    </row>
    <row r="264" spans="1:20" ht="11.1" customHeight="1" x14ac:dyDescent="0.2"/>
    <row r="265" spans="1:20" ht="11.1" customHeight="1" x14ac:dyDescent="0.2"/>
    <row r="266" spans="1:20" ht="11.1" customHeight="1" x14ac:dyDescent="0.2"/>
    <row r="267" spans="1:20" ht="11.1" customHeight="1" x14ac:dyDescent="0.2"/>
    <row r="268" spans="1:20" ht="11.1" customHeight="1" x14ac:dyDescent="0.2"/>
    <row r="269" spans="1:20" ht="11.1" customHeight="1" x14ac:dyDescent="0.2"/>
    <row r="270" spans="1:20" ht="11.1" customHeight="1" x14ac:dyDescent="0.2"/>
    <row r="271" spans="1:20" ht="11.1" customHeight="1" x14ac:dyDescent="0.2"/>
    <row r="272" spans="1:20" ht="11.1" customHeight="1" x14ac:dyDescent="0.2"/>
    <row r="273" spans="1:20" ht="11.1" customHeight="1" x14ac:dyDescent="0.2"/>
    <row r="274" spans="1:20" ht="11.1" customHeight="1" x14ac:dyDescent="0.2"/>
    <row r="275" spans="1:20" ht="11.1" customHeight="1" x14ac:dyDescent="0.2"/>
    <row r="276" spans="1:20" ht="11.1" customHeight="1" x14ac:dyDescent="0.2"/>
    <row r="277" spans="1:20" ht="11.1" customHeight="1" x14ac:dyDescent="0.2"/>
    <row r="278" spans="1:20" ht="11.1" customHeight="1" x14ac:dyDescent="0.2"/>
    <row r="279" spans="1:20" s="12" customFormat="1" ht="15" customHeight="1" x14ac:dyDescent="0.2">
      <c r="A279" s="5"/>
      <c r="O279" s="13"/>
      <c r="P279" s="13"/>
      <c r="Q279" s="13"/>
      <c r="R279" s="13"/>
      <c r="S279" s="13"/>
      <c r="T279" s="13"/>
    </row>
    <row r="280" spans="1:20" ht="9" customHeight="1" x14ac:dyDescent="0.2"/>
    <row r="281" spans="1:20" ht="9" customHeight="1" x14ac:dyDescent="0.2"/>
    <row r="282" spans="1:20" ht="9" customHeight="1" x14ac:dyDescent="0.2"/>
  </sheetData>
  <mergeCells count="121">
    <mergeCell ref="BX5:BX7"/>
    <mergeCell ref="BY5:BY7"/>
    <mergeCell ref="BZ5:BZ7"/>
    <mergeCell ref="CA5:CA7"/>
    <mergeCell ref="BQ4:BQ7"/>
    <mergeCell ref="BR5:BR7"/>
    <mergeCell ref="BS5:BS7"/>
    <mergeCell ref="BT5:BT7"/>
    <mergeCell ref="BU5:BU7"/>
    <mergeCell ref="BV4:BW4"/>
    <mergeCell ref="BG5:BG7"/>
    <mergeCell ref="BH5:BH7"/>
    <mergeCell ref="BI5:BI7"/>
    <mergeCell ref="BJ5:BJ7"/>
    <mergeCell ref="BV5:BV7"/>
    <mergeCell ref="BK5:BK7"/>
    <mergeCell ref="BL5:BL7"/>
    <mergeCell ref="BM5:BM7"/>
    <mergeCell ref="BN5:BN7"/>
    <mergeCell ref="BO4:BO7"/>
    <mergeCell ref="BB4:BB7"/>
    <mergeCell ref="BC4:BC7"/>
    <mergeCell ref="BD4:BD7"/>
    <mergeCell ref="BE5:BE7"/>
    <mergeCell ref="BE4:BF4"/>
    <mergeCell ref="BF5:BF7"/>
    <mergeCell ref="AV5:AV7"/>
    <mergeCell ref="AW5:AW7"/>
    <mergeCell ref="AX5:AX7"/>
    <mergeCell ref="AY5:AY7"/>
    <mergeCell ref="AZ5:AZ7"/>
    <mergeCell ref="BA5:BA7"/>
    <mergeCell ref="AP4:AP7"/>
    <mergeCell ref="AS5:AS7"/>
    <mergeCell ref="AT5:AT7"/>
    <mergeCell ref="AU5:AU7"/>
    <mergeCell ref="AM4:AN4"/>
    <mergeCell ref="AR4:AS4"/>
    <mergeCell ref="AJ5:AJ7"/>
    <mergeCell ref="AK5:AK7"/>
    <mergeCell ref="AL5:AL7"/>
    <mergeCell ref="AM5:AM7"/>
    <mergeCell ref="AN5:AN7"/>
    <mergeCell ref="AO4:AO7"/>
    <mergeCell ref="AE5:AE7"/>
    <mergeCell ref="AF5:AF7"/>
    <mergeCell ref="AG5:AG7"/>
    <mergeCell ref="AH5:AH7"/>
    <mergeCell ref="AI5:AI7"/>
    <mergeCell ref="T5:T7"/>
    <mergeCell ref="U5:U7"/>
    <mergeCell ref="V5:V7"/>
    <mergeCell ref="W5:W7"/>
    <mergeCell ref="X5:X7"/>
    <mergeCell ref="Y5:Y7"/>
    <mergeCell ref="N5:N7"/>
    <mergeCell ref="O4:O7"/>
    <mergeCell ref="P4:P7"/>
    <mergeCell ref="Q4:Q7"/>
    <mergeCell ref="R5:R7"/>
    <mergeCell ref="M4:N4"/>
    <mergeCell ref="R4:S4"/>
    <mergeCell ref="S5:S7"/>
    <mergeCell ref="AD4:AD7"/>
    <mergeCell ref="K5:K7"/>
    <mergeCell ref="L5:L7"/>
    <mergeCell ref="B4:B7"/>
    <mergeCell ref="A3:A7"/>
    <mergeCell ref="C4:C7"/>
    <mergeCell ref="D4:D7"/>
    <mergeCell ref="E5:E7"/>
    <mergeCell ref="F5:F7"/>
    <mergeCell ref="M5:M7"/>
    <mergeCell ref="A1:CA1"/>
    <mergeCell ref="A2:CA2"/>
    <mergeCell ref="B3:N3"/>
    <mergeCell ref="O3:AA3"/>
    <mergeCell ref="AB3:AN3"/>
    <mergeCell ref="AO3:BA3"/>
    <mergeCell ref="BB3:BN3"/>
    <mergeCell ref="BO3:CA3"/>
    <mergeCell ref="T4:U4"/>
    <mergeCell ref="V4:W4"/>
    <mergeCell ref="E4:F4"/>
    <mergeCell ref="G4:H4"/>
    <mergeCell ref="I4:J4"/>
    <mergeCell ref="K4:L4"/>
    <mergeCell ref="X4:Y4"/>
    <mergeCell ref="Z4:AA4"/>
    <mergeCell ref="AE4:AF4"/>
    <mergeCell ref="AG4:AH4"/>
    <mergeCell ref="AQ4:AQ7"/>
    <mergeCell ref="AR5:AR7"/>
    <mergeCell ref="Z5:Z7"/>
    <mergeCell ref="AA5:AA7"/>
    <mergeCell ref="AB4:AB7"/>
    <mergeCell ref="AC4:AC7"/>
    <mergeCell ref="A49:CA49"/>
    <mergeCell ref="BX4:BY4"/>
    <mergeCell ref="BZ4:CA4"/>
    <mergeCell ref="A46:CA46"/>
    <mergeCell ref="A47:CA47"/>
    <mergeCell ref="BM4:BN4"/>
    <mergeCell ref="BG4:BH4"/>
    <mergeCell ref="BI4:BJ4"/>
    <mergeCell ref="BK4:BL4"/>
    <mergeCell ref="AT4:AU4"/>
    <mergeCell ref="BR4:BS4"/>
    <mergeCell ref="BT4:BU4"/>
    <mergeCell ref="BP4:BP7"/>
    <mergeCell ref="BW5:BW7"/>
    <mergeCell ref="A48:CA48"/>
    <mergeCell ref="AV4:AW4"/>
    <mergeCell ref="AX4:AY4"/>
    <mergeCell ref="AZ4:BA4"/>
    <mergeCell ref="AI4:AJ4"/>
    <mergeCell ref="AK4:AL4"/>
    <mergeCell ref="G5:G7"/>
    <mergeCell ref="H5:H7"/>
    <mergeCell ref="I5:I7"/>
    <mergeCell ref="J5:J7"/>
  </mergeCells>
  <phoneticPr fontId="0" type="noConversion"/>
  <pageMargins left="0.27" right="0.17" top="0.5" bottom="0.5" header="0.5" footer="0.5"/>
  <pageSetup scale="98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0"/>
  <sheetViews>
    <sheetView zoomScale="110" zoomScaleNormal="11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4" sqref="C4"/>
    </sheetView>
  </sheetViews>
  <sheetFormatPr defaultRowHeight="12.75" x14ac:dyDescent="0.2"/>
  <cols>
    <col min="1" max="3" width="27.42578125" customWidth="1"/>
    <col min="4" max="5" width="13" style="43" customWidth="1"/>
    <col min="6" max="23" width="13" style="44" customWidth="1"/>
    <col min="24" max="28" width="11" customWidth="1"/>
  </cols>
  <sheetData>
    <row r="1" spans="1:33" x14ac:dyDescent="0.2">
      <c r="A1" t="s">
        <v>45</v>
      </c>
      <c r="B1" t="s">
        <v>73</v>
      </c>
      <c r="C1" s="43" t="s">
        <v>45</v>
      </c>
      <c r="H1" s="43" t="s">
        <v>70</v>
      </c>
      <c r="M1" s="44" t="s">
        <v>46</v>
      </c>
      <c r="R1" s="44" t="s">
        <v>69</v>
      </c>
      <c r="W1" t="s">
        <v>74</v>
      </c>
      <c r="AB1" t="s">
        <v>72</v>
      </c>
    </row>
    <row r="2" spans="1:33" x14ac:dyDescent="0.2">
      <c r="C2" t="s">
        <v>75</v>
      </c>
      <c r="D2" s="43" t="s">
        <v>65</v>
      </c>
      <c r="E2" s="43" t="s">
        <v>66</v>
      </c>
      <c r="F2" s="44" t="s">
        <v>67</v>
      </c>
      <c r="G2" s="44" t="s">
        <v>68</v>
      </c>
      <c r="H2" s="44" t="s">
        <v>75</v>
      </c>
      <c r="I2" s="43" t="s">
        <v>65</v>
      </c>
      <c r="J2" s="43" t="s">
        <v>66</v>
      </c>
      <c r="K2" s="44" t="s">
        <v>67</v>
      </c>
      <c r="L2" s="44" t="s">
        <v>68</v>
      </c>
      <c r="M2" s="44" t="s">
        <v>75</v>
      </c>
      <c r="N2" s="43" t="s">
        <v>65</v>
      </c>
      <c r="O2" s="43" t="s">
        <v>66</v>
      </c>
      <c r="P2" s="44" t="s">
        <v>67</v>
      </c>
      <c r="Q2" s="44" t="s">
        <v>68</v>
      </c>
      <c r="R2" s="44" t="s">
        <v>75</v>
      </c>
      <c r="S2" s="43" t="s">
        <v>65</v>
      </c>
      <c r="T2" s="43" t="s">
        <v>66</v>
      </c>
      <c r="U2" s="44" t="s">
        <v>67</v>
      </c>
      <c r="V2" s="44" t="s">
        <v>68</v>
      </c>
      <c r="W2" s="44" t="s">
        <v>75</v>
      </c>
      <c r="X2" s="43" t="s">
        <v>65</v>
      </c>
      <c r="Y2" s="43" t="s">
        <v>66</v>
      </c>
      <c r="Z2" s="44" t="s">
        <v>67</v>
      </c>
      <c r="AA2" s="44" t="s">
        <v>68</v>
      </c>
      <c r="AB2" s="44" t="s">
        <v>75</v>
      </c>
      <c r="AC2" s="43" t="s">
        <v>65</v>
      </c>
      <c r="AD2" s="43" t="s">
        <v>66</v>
      </c>
      <c r="AE2" s="44" t="s">
        <v>67</v>
      </c>
      <c r="AF2" s="44" t="s">
        <v>68</v>
      </c>
      <c r="AG2" s="44" t="s">
        <v>53</v>
      </c>
    </row>
    <row r="3" spans="1:33" x14ac:dyDescent="0.2">
      <c r="A3" s="45" t="str">
        <f>'TBL12'!A9</f>
        <v>All returns, total</v>
      </c>
      <c r="C3" s="46">
        <f>1000*'TBL12'!C9/'TBL12'!B9</f>
        <v>57605.621184913776</v>
      </c>
      <c r="D3" s="43">
        <f>1000*'TBL12'!P9/'TBL12'!O9</f>
        <v>101584.37660848991</v>
      </c>
      <c r="E3" s="43">
        <f>1000*'TBL12'!AC9/'TBL12'!AB9</f>
        <v>53518.030876109609</v>
      </c>
      <c r="F3" s="44">
        <f>1000*'TBL12'!AP9/'TBL12'!AO9</f>
        <v>32648.363580290115</v>
      </c>
      <c r="G3" s="44">
        <f>1000*'TBL12'!BP9/'TBL12'!BO9</f>
        <v>31075.339731299908</v>
      </c>
      <c r="H3" s="44">
        <f>C3+M3+R3</f>
        <v>78870.552714696198</v>
      </c>
      <c r="I3" s="44">
        <f>D3+N3+S3</f>
        <v>134873.37722162009</v>
      </c>
      <c r="J3" s="44">
        <f t="shared" ref="J3" si="0">E3+O3+T3</f>
        <v>71237.877712901172</v>
      </c>
      <c r="K3" s="44">
        <f t="shared" ref="K3" si="1">F3+P3+U3</f>
        <v>53035.633203527796</v>
      </c>
      <c r="L3" s="44">
        <f t="shared" ref="L3" si="2">G3+Q3+V3</f>
        <v>43178.003524486092</v>
      </c>
      <c r="M3" s="44">
        <f>1000*'TBL12'!D9/'TBL12'!B9</f>
        <v>7360.227815541888</v>
      </c>
      <c r="N3" s="44">
        <f>1000*'TBL12'!Q9/'TBL12'!O9</f>
        <v>11278.743610507809</v>
      </c>
      <c r="O3" s="44">
        <f>1000*('TBL12'!AD9/'TBL12'!AB9)</f>
        <v>5062.5827865688925</v>
      </c>
      <c r="P3" s="44">
        <f>1000*'TBL12'!AQ9/'TBL12'!AO9</f>
        <v>9823.0034035078679</v>
      </c>
      <c r="Q3" s="44">
        <f>1000*'TBL12'!BQ9/'TBL12'!BO9</f>
        <v>3532.0734206741931</v>
      </c>
      <c r="R3" s="44">
        <f>1000*('TBL12'!F9+'TBL12'!H9)/('TBL12'!E9+'TBL12'!G9)</f>
        <v>13904.703714240535</v>
      </c>
      <c r="S3" s="44">
        <f>1000*('TBL12'!S9+'TBL12'!U9)/('TBL12'!R9+'TBL12'!T9)</f>
        <v>22010.257002622373</v>
      </c>
      <c r="T3" s="44">
        <f>1000*('TBL12'!AF9+'TBL12'!AH9)/('TBL12'!AE9+'TBL12'!AG9)</f>
        <v>12657.264050222668</v>
      </c>
      <c r="U3" s="44">
        <f>1000*('TBL12'!AS9+'TBL12'!AU9)/('TBL12'!AT9+'TBL12'!AR9)</f>
        <v>10564.266219729812</v>
      </c>
      <c r="V3" s="44">
        <f>1000*('TBL12'!BU9+'TBL12'!BS9)/('TBL12'!BR9+'TBL12'!BT9)</f>
        <v>8570.5903725119933</v>
      </c>
      <c r="W3" s="44">
        <f>M3+R3</f>
        <v>21264.931529782421</v>
      </c>
      <c r="X3" s="44">
        <f>N3+S3</f>
        <v>33289.000613130178</v>
      </c>
      <c r="Y3" s="44">
        <f t="shared" ref="Y3" si="3">O3+T3</f>
        <v>17719.846836791559</v>
      </c>
      <c r="Z3" s="44">
        <f t="shared" ref="Z3" si="4">P3+U3</f>
        <v>20387.26962323768</v>
      </c>
      <c r="AA3" s="44">
        <f t="shared" ref="AA3" si="5">Q3+V3</f>
        <v>12102.663793186186</v>
      </c>
      <c r="AB3" s="41">
        <f>(M3+R3)/H3</f>
        <v>0.26961813754121267</v>
      </c>
      <c r="AC3" s="41">
        <f>(N3+S3)/I3</f>
        <v>0.24681669057956962</v>
      </c>
      <c r="AD3" s="41">
        <f>(O3+T3)/J3</f>
        <v>0.24874192502203776</v>
      </c>
      <c r="AE3" s="41">
        <f>(P3+U3)/K3</f>
        <v>0.38440701829655105</v>
      </c>
      <c r="AF3" s="41">
        <f>(Q3+V3)/L3</f>
        <v>0.28029697543386434</v>
      </c>
    </row>
    <row r="4" spans="1:33" x14ac:dyDescent="0.2">
      <c r="A4" t="str">
        <f>'TBL12'!A10</f>
        <v>No adjusted gross income</v>
      </c>
      <c r="C4" s="46">
        <f>1000*'TBL12'!C10/'TBL12'!B10</f>
        <v>-79846.511356533287</v>
      </c>
      <c r="D4" s="43">
        <f>1000*'TBL12'!P10/'TBL12'!O10</f>
        <v>-182968.44626878825</v>
      </c>
      <c r="E4" s="43">
        <f>1000*'TBL12'!AC10/'TBL12'!AB10</f>
        <v>-137798.3704802609</v>
      </c>
      <c r="F4" s="44">
        <f>1000*'TBL12'!AP10/'TBL12'!AO10</f>
        <v>-64444.761869311944</v>
      </c>
      <c r="G4" s="44">
        <f>1000*'TBL12'!BP10/'TBL12'!BO10</f>
        <v>-32216.312421989507</v>
      </c>
      <c r="H4" s="44">
        <f t="shared" ref="H4:H22" si="6">C4+M4+R4</f>
        <v>-74483.886485260242</v>
      </c>
      <c r="I4" s="44">
        <f>D4+N4+S4</f>
        <v>-173049.24138987256</v>
      </c>
      <c r="J4" s="44">
        <f>E4+O4+T4</f>
        <v>-133243.14459632887</v>
      </c>
      <c r="K4" s="44">
        <f>F4+P4+U4</f>
        <v>-56074.063389849434</v>
      </c>
      <c r="L4" s="44">
        <f>G4+Q4+V4</f>
        <v>-29040.433346491023</v>
      </c>
      <c r="M4" s="44">
        <f>1000*'TBL12'!D10/'TBL12'!B10</f>
        <v>5362.6248712730385</v>
      </c>
      <c r="N4" s="44">
        <f>1000*'TBL12'!Q10/'TBL12'!O10</f>
        <v>9919.2048789156815</v>
      </c>
      <c r="O4" s="44">
        <f>1000*('TBL12'!AD10/'TBL12'!AB10)</f>
        <v>4555.2258839320402</v>
      </c>
      <c r="P4" s="44">
        <f>1000*'TBL12'!AQ10/'TBL12'!AO10</f>
        <v>8370.6984794625077</v>
      </c>
      <c r="Q4" s="44">
        <f>1000*'TBL12'!BQ10/'TBL12'!BO10</f>
        <v>3175.8790754984834</v>
      </c>
      <c r="R4" s="44">
        <v>0</v>
      </c>
      <c r="S4" s="44">
        <v>0</v>
      </c>
      <c r="T4" s="44">
        <v>0</v>
      </c>
      <c r="U4" s="44">
        <v>0</v>
      </c>
      <c r="V4" s="44">
        <v>0</v>
      </c>
      <c r="W4" s="44">
        <f t="shared" ref="W4:W22" si="7">M4+R4</f>
        <v>5362.6248712730385</v>
      </c>
      <c r="X4" s="44">
        <f>N4+S4</f>
        <v>9919.2048789156815</v>
      </c>
      <c r="Y4" s="44">
        <f>O4+T4</f>
        <v>4555.2258839320402</v>
      </c>
      <c r="Z4" s="44">
        <f>P4+U4</f>
        <v>8370.6984794625077</v>
      </c>
      <c r="AA4" s="44">
        <f>Q4+V4</f>
        <v>3175.8790754984834</v>
      </c>
      <c r="AB4" s="41">
        <f t="shared" ref="AB4:AB22" si="8">(M4+R4)/H4</f>
        <v>-7.1997114064855608E-2</v>
      </c>
      <c r="AC4" s="41">
        <f t="shared" ref="AC4:AF10" si="9">(N4+S4)/I4</f>
        <v>-5.7320129225924402E-2</v>
      </c>
      <c r="AD4" s="41">
        <f t="shared" si="9"/>
        <v>-3.4187318962881533E-2</v>
      </c>
      <c r="AE4" s="41">
        <f t="shared" si="9"/>
        <v>-0.14927932761473064</v>
      </c>
      <c r="AF4" s="41">
        <f t="shared" si="9"/>
        <v>-0.10936059519518937</v>
      </c>
    </row>
    <row r="5" spans="1:33" x14ac:dyDescent="0.2">
      <c r="A5" t="str">
        <f>'TBL12'!A11</f>
        <v>$1 under $5,000</v>
      </c>
      <c r="C5" s="46">
        <f>1000*'TBL12'!C11/'TBL12'!B11</f>
        <v>2573.6487357238557</v>
      </c>
      <c r="D5" s="43">
        <f>1000*'TBL12'!P11/'TBL12'!O11</f>
        <v>2607.1809082941013</v>
      </c>
      <c r="E5" s="43">
        <f>1000*'TBL12'!AC11/'TBL12'!AB11</f>
        <v>2294.8899339999211</v>
      </c>
      <c r="F5" s="44">
        <f>1000*'TBL12'!AP11/'TBL12'!AO11</f>
        <v>2986.6121228733341</v>
      </c>
      <c r="G5" s="44">
        <f>1000*'TBL12'!BP11/'TBL12'!BO11</f>
        <v>2546.3619538635853</v>
      </c>
      <c r="H5" s="44">
        <f t="shared" si="6"/>
        <v>11138.738139192465</v>
      </c>
      <c r="I5" s="44">
        <f t="shared" ref="I5:I22" si="10">D5+N5+S5</f>
        <v>25258.366835873981</v>
      </c>
      <c r="J5" s="44">
        <f t="shared" ref="J5:J22" si="11">E5+O5+T5</f>
        <v>12927.637370858465</v>
      </c>
      <c r="K5" s="44">
        <f t="shared" ref="K5:K22" si="12">F5+P5+U5</f>
        <v>20828.290635338511</v>
      </c>
      <c r="L5" s="44">
        <f t="shared" ref="L5:L22" si="13">G5+Q5+V5</f>
        <v>9273.7972032286634</v>
      </c>
      <c r="M5" s="44">
        <f>1000*'TBL12'!D11/'TBL12'!B11</f>
        <v>3000.4132672729165</v>
      </c>
      <c r="N5" s="44">
        <f>1000*'TBL12'!Q11/'TBL12'!O11</f>
        <v>9017.8276204122121</v>
      </c>
      <c r="O5" s="44">
        <f>1000*('TBL12'!AD11/'TBL12'!AB11)</f>
        <v>4828.5973995178438</v>
      </c>
      <c r="P5" s="44">
        <f>1000*'TBL12'!AQ11/'TBL12'!AO11</f>
        <v>9202.3033969288044</v>
      </c>
      <c r="Q5" s="44">
        <f>1000*'TBL12'!BQ11/'TBL12'!BO11</f>
        <v>2048.7104377375981</v>
      </c>
      <c r="R5" s="44">
        <f>1000*('TBL12'!F11+'TBL12'!H11)/('TBL12'!E11+'TBL12'!G11)</f>
        <v>5564.6761361956933</v>
      </c>
      <c r="S5" s="44">
        <f>1000*('TBL12'!S11+'TBL12'!U11)/('TBL12'!R11+'TBL12'!T11)</f>
        <v>13633.358307167666</v>
      </c>
      <c r="T5" s="44">
        <f>1000*('TBL12'!AF11+'TBL12'!AH11)/('TBL12'!AE11+'TBL12'!AG11)</f>
        <v>5804.1500373406998</v>
      </c>
      <c r="U5" s="44">
        <f>1000*('TBL12'!AS11+'TBL12'!AU11)/('TBL12'!AT11+'TBL12'!AR11)</f>
        <v>8639.3751155363752</v>
      </c>
      <c r="V5" s="44">
        <f>1000*('TBL12'!BU11+'TBL12'!BS11)/('TBL12'!BR11+'TBL12'!BT11)</f>
        <v>4678.7248116274804</v>
      </c>
      <c r="W5" s="44">
        <f t="shared" si="7"/>
        <v>8565.0894034686098</v>
      </c>
      <c r="X5" s="44">
        <f t="shared" ref="X5:X22" si="14">N5+S5</f>
        <v>22651.185927579878</v>
      </c>
      <c r="Y5" s="44">
        <f t="shared" ref="Y5:Y22" si="15">O5+T5</f>
        <v>10632.747436858543</v>
      </c>
      <c r="Z5" s="44">
        <f t="shared" ref="Z5:Z22" si="16">P5+U5</f>
        <v>17841.67851246518</v>
      </c>
      <c r="AA5" s="44">
        <f t="shared" ref="AA5:AA22" si="17">Q5+V5</f>
        <v>6727.4352493650786</v>
      </c>
      <c r="AB5" s="41">
        <f t="shared" si="8"/>
        <v>0.76894611368335486</v>
      </c>
      <c r="AC5" s="41">
        <f t="shared" si="9"/>
        <v>0.89677951368608777</v>
      </c>
      <c r="AD5" s="41">
        <f t="shared" si="9"/>
        <v>0.82248187598663058</v>
      </c>
      <c r="AE5" s="41">
        <f t="shared" si="9"/>
        <v>0.85660791011788218</v>
      </c>
      <c r="AF5" s="41">
        <f t="shared" si="9"/>
        <v>0.72542402016543217</v>
      </c>
    </row>
    <row r="6" spans="1:33" x14ac:dyDescent="0.2">
      <c r="A6" t="str">
        <f>'TBL12'!A12</f>
        <v>$5,000 under $10,000</v>
      </c>
      <c r="C6" s="46">
        <f>1000*'TBL12'!C12/'TBL12'!B12</f>
        <v>7610.6395754936175</v>
      </c>
      <c r="D6" s="43">
        <f>1000*'TBL12'!P12/'TBL12'!O12</f>
        <v>7811.9958531619641</v>
      </c>
      <c r="E6" s="43">
        <f>1000*'TBL12'!AC12/'TBL12'!AB12</f>
        <v>7579.7961136221174</v>
      </c>
      <c r="F6" s="44">
        <f>1000*'TBL12'!AP12/'TBL12'!AO12</f>
        <v>8116.4263786808588</v>
      </c>
      <c r="G6" s="44">
        <f>1000*'TBL12'!BP12/'TBL12'!BO12</f>
        <v>7477.8871107919631</v>
      </c>
      <c r="H6" s="44">
        <f t="shared" si="6"/>
        <v>19542.705319865338</v>
      </c>
      <c r="I6" s="44">
        <f t="shared" si="10"/>
        <v>31293.040723115293</v>
      </c>
      <c r="J6" s="44">
        <f t="shared" si="11"/>
        <v>17928.679306067417</v>
      </c>
      <c r="K6" s="44">
        <f t="shared" si="12"/>
        <v>25755.650753516522</v>
      </c>
      <c r="L6" s="44">
        <f t="shared" si="13"/>
        <v>16700.432178488652</v>
      </c>
      <c r="M6" s="44">
        <f>1000*'TBL12'!D12/'TBL12'!B12</f>
        <v>4636.1012878635465</v>
      </c>
      <c r="N6" s="44">
        <f>1000*'TBL12'!Q12/'TBL12'!O12</f>
        <v>9813.5913032979024</v>
      </c>
      <c r="O6" s="44">
        <f>1000*('TBL12'!AD12/'TBL12'!AB12)</f>
        <v>4383.4185609184788</v>
      </c>
      <c r="P6" s="44">
        <f>1000*'TBL12'!AQ12/'TBL12'!AO12</f>
        <v>8891.2985721787609</v>
      </c>
      <c r="Q6" s="44">
        <f>1000*'TBL12'!BQ12/'TBL12'!BO12</f>
        <v>3055.6345919840332</v>
      </c>
      <c r="R6" s="44">
        <f>1000*('TBL12'!F12+'TBL12'!H12)/('TBL12'!E12+'TBL12'!G12)</f>
        <v>7295.9644565081708</v>
      </c>
      <c r="S6" s="44">
        <f>1000*('TBL12'!S12+'TBL12'!U12)/('TBL12'!R12+'TBL12'!T12)</f>
        <v>13667.453566655426</v>
      </c>
      <c r="T6" s="44">
        <f>1000*('TBL12'!AF12+'TBL12'!AH12)/('TBL12'!AE12+'TBL12'!AG12)</f>
        <v>5965.4646315268237</v>
      </c>
      <c r="U6" s="44">
        <f>1000*('TBL12'!AS12+'TBL12'!AU12)/('TBL12'!AT12+'TBL12'!AR12)</f>
        <v>8747.9258026569023</v>
      </c>
      <c r="V6" s="44">
        <f>1000*('TBL12'!BU12+'TBL12'!BS12)/('TBL12'!BR12+'TBL12'!BT12)</f>
        <v>6166.9104757126543</v>
      </c>
      <c r="W6" s="44">
        <f t="shared" si="7"/>
        <v>11932.065744371717</v>
      </c>
      <c r="X6" s="44">
        <f t="shared" si="14"/>
        <v>23481.04486995333</v>
      </c>
      <c r="Y6" s="44">
        <f t="shared" si="15"/>
        <v>10348.883192445302</v>
      </c>
      <c r="Z6" s="44">
        <f t="shared" si="16"/>
        <v>17639.224374835663</v>
      </c>
      <c r="AA6" s="44">
        <f t="shared" si="17"/>
        <v>9222.5450676966866</v>
      </c>
      <c r="AB6" s="41">
        <f t="shared" si="8"/>
        <v>0.61056366296649134</v>
      </c>
      <c r="AC6" s="41">
        <f t="shared" si="9"/>
        <v>0.75035996270597438</v>
      </c>
      <c r="AD6" s="41">
        <f t="shared" si="9"/>
        <v>0.57722507139402268</v>
      </c>
      <c r="AE6" s="41">
        <f t="shared" si="9"/>
        <v>0.68486813024622606</v>
      </c>
      <c r="AF6" s="41">
        <f t="shared" si="9"/>
        <v>0.55223391641181496</v>
      </c>
    </row>
    <row r="7" spans="1:33" x14ac:dyDescent="0.2">
      <c r="A7" t="str">
        <f>'TBL12'!A13</f>
        <v>$10,000 under $15,000</v>
      </c>
      <c r="C7" s="46">
        <f>1000*'TBL12'!C13/'TBL12'!B13</f>
        <v>12490.303718190344</v>
      </c>
      <c r="D7" s="43">
        <f>1000*'TBL12'!P13/'TBL12'!O13</f>
        <v>12652.385761930227</v>
      </c>
      <c r="E7" s="43">
        <f>1000*'TBL12'!AC13/'TBL12'!AB13</f>
        <v>12449.727201870615</v>
      </c>
      <c r="F7" s="44">
        <f>1000*'TBL12'!AP13/'TBL12'!AO13</f>
        <v>12612.515421959868</v>
      </c>
      <c r="G7" s="44">
        <f>1000*'TBL12'!BP13/'TBL12'!BO13</f>
        <v>12404.438439484962</v>
      </c>
      <c r="H7" s="44">
        <f t="shared" si="6"/>
        <v>26753.158926493779</v>
      </c>
      <c r="I7" s="44">
        <f t="shared" si="10"/>
        <v>36517.363755609331</v>
      </c>
      <c r="J7" s="44">
        <f t="shared" si="11"/>
        <v>23283.016671559151</v>
      </c>
      <c r="K7" s="44">
        <f t="shared" si="12"/>
        <v>31208.741656430851</v>
      </c>
      <c r="L7" s="44">
        <f t="shared" si="13"/>
        <v>22790.965681733775</v>
      </c>
      <c r="M7" s="44">
        <f>1000*'TBL12'!D13/'TBL12'!B13</f>
        <v>6264.1308709668265</v>
      </c>
      <c r="N7" s="44">
        <f>1000*'TBL12'!Q13/'TBL12'!O13</f>
        <v>10640.427888396962</v>
      </c>
      <c r="O7" s="44">
        <f>1000*('TBL12'!AD13/'TBL12'!AB13)</f>
        <v>4751.5006427711032</v>
      </c>
      <c r="P7" s="44">
        <f>1000*'TBL12'!AQ13/'TBL12'!AO13</f>
        <v>9918.1046912849633</v>
      </c>
      <c r="Q7" s="44">
        <f>1000*'TBL12'!BQ13/'TBL12'!BO13</f>
        <v>3805.8816201654076</v>
      </c>
      <c r="R7" s="44">
        <f>1000*('TBL12'!F13+'TBL12'!H13)/('TBL12'!E13+'TBL12'!G13)</f>
        <v>7998.7243373366091</v>
      </c>
      <c r="S7" s="44">
        <f>1000*('TBL12'!S13+'TBL12'!U13)/('TBL12'!R13+'TBL12'!T13)</f>
        <v>13224.55010528214</v>
      </c>
      <c r="T7" s="44">
        <f>1000*('TBL12'!AF13+'TBL12'!AH13)/('TBL12'!AE13+'TBL12'!AG13)</f>
        <v>6081.7888269174318</v>
      </c>
      <c r="U7" s="44">
        <f>1000*('TBL12'!AS13+'TBL12'!AU13)/('TBL12'!AT13+'TBL12'!AR13)</f>
        <v>8678.1215431860201</v>
      </c>
      <c r="V7" s="44">
        <f>1000*('TBL12'!BU13+'TBL12'!BS13)/('TBL12'!BR13+'TBL12'!BT13)</f>
        <v>6580.6456220834025</v>
      </c>
      <c r="W7" s="44">
        <f t="shared" si="7"/>
        <v>14262.855208303436</v>
      </c>
      <c r="X7" s="44">
        <f t="shared" si="14"/>
        <v>23864.977993679102</v>
      </c>
      <c r="Y7" s="44">
        <f t="shared" si="15"/>
        <v>10833.289469688534</v>
      </c>
      <c r="Z7" s="44">
        <f t="shared" si="16"/>
        <v>18596.226234470982</v>
      </c>
      <c r="AA7" s="44">
        <f t="shared" si="17"/>
        <v>10386.527242248811</v>
      </c>
      <c r="AB7" s="41">
        <f t="shared" si="8"/>
        <v>0.53312789145729111</v>
      </c>
      <c r="AC7" s="41">
        <f t="shared" si="9"/>
        <v>0.65352411946805089</v>
      </c>
      <c r="AD7" s="41">
        <f t="shared" si="9"/>
        <v>0.46528719291438281</v>
      </c>
      <c r="AE7" s="41">
        <f t="shared" si="9"/>
        <v>0.59586594163879258</v>
      </c>
      <c r="AF7" s="41">
        <f t="shared" si="9"/>
        <v>0.45573001983734623</v>
      </c>
    </row>
    <row r="8" spans="1:33" x14ac:dyDescent="0.2">
      <c r="A8" t="str">
        <f>'TBL12'!A14</f>
        <v>$15,000 under $20,000</v>
      </c>
      <c r="C8" s="46">
        <f>1000*'TBL12'!C14/'TBL12'!B14</f>
        <v>17421.642434604069</v>
      </c>
      <c r="D8" s="43">
        <f>1000*'TBL12'!P14/'TBL12'!O14</f>
        <v>17543.794746475487</v>
      </c>
      <c r="E8" s="43">
        <f>1000*'TBL12'!AC14/'TBL12'!AB14</f>
        <v>17555.54575426448</v>
      </c>
      <c r="F8" s="44">
        <f>1000*'TBL12'!AP14/'TBL12'!AO14</f>
        <v>17414.570245170562</v>
      </c>
      <c r="G8" s="44">
        <f>1000*'TBL12'!BP14/'TBL12'!BO14</f>
        <v>17382.417129985799</v>
      </c>
      <c r="H8" s="44">
        <f t="shared" si="6"/>
        <v>32800.305537203138</v>
      </c>
      <c r="I8" s="44">
        <f t="shared" si="10"/>
        <v>42072.110095344651</v>
      </c>
      <c r="J8" s="44">
        <f t="shared" si="11"/>
        <v>28632.815474870855</v>
      </c>
      <c r="K8" s="44">
        <f t="shared" si="12"/>
        <v>36449.213999988133</v>
      </c>
      <c r="L8" s="44">
        <f t="shared" si="13"/>
        <v>28168.239023414179</v>
      </c>
      <c r="M8" s="44">
        <f>1000*'TBL12'!D14/'TBL12'!B14</f>
        <v>6957.4089657298837</v>
      </c>
      <c r="N8" s="44">
        <f>1000*'TBL12'!Q14/'TBL12'!O14</f>
        <v>11075.729560766878</v>
      </c>
      <c r="O8" s="44">
        <f>1000*('TBL12'!AD14/'TBL12'!AB14)</f>
        <v>4740.8066952619338</v>
      </c>
      <c r="P8" s="44">
        <f>1000*'TBL12'!AQ14/'TBL12'!AO14</f>
        <v>10322.12966307506</v>
      </c>
      <c r="Q8" s="44">
        <f>1000*'TBL12'!BQ14/'TBL12'!BO14</f>
        <v>4045.052027585386</v>
      </c>
      <c r="R8" s="44">
        <f>1000*('TBL12'!F14+'TBL12'!H14)/('TBL12'!E14+'TBL12'!G14)</f>
        <v>8421.2541368691855</v>
      </c>
      <c r="S8" s="44">
        <f>1000*('TBL12'!S14+'TBL12'!U14)/('TBL12'!R14+'TBL12'!T14)</f>
        <v>13452.585788102284</v>
      </c>
      <c r="T8" s="44">
        <f>1000*('TBL12'!AF14+'TBL12'!AH14)/('TBL12'!AE14+'TBL12'!AG14)</f>
        <v>6336.4630253444411</v>
      </c>
      <c r="U8" s="44">
        <f>1000*('TBL12'!AS14+'TBL12'!AU14)/('TBL12'!AT14+'TBL12'!AR14)</f>
        <v>8712.5140917425124</v>
      </c>
      <c r="V8" s="44">
        <f>1000*('TBL12'!BU14+'TBL12'!BS14)/('TBL12'!BR14+'TBL12'!BT14)</f>
        <v>6740.7698658429927</v>
      </c>
      <c r="W8" s="44">
        <f t="shared" si="7"/>
        <v>15378.663102599068</v>
      </c>
      <c r="X8" s="44">
        <f t="shared" si="14"/>
        <v>24528.315348869161</v>
      </c>
      <c r="Y8" s="44">
        <f t="shared" si="15"/>
        <v>11077.269720606375</v>
      </c>
      <c r="Z8" s="44">
        <f t="shared" si="16"/>
        <v>19034.643754817575</v>
      </c>
      <c r="AA8" s="44">
        <f t="shared" si="17"/>
        <v>10785.82189342838</v>
      </c>
      <c r="AB8" s="41">
        <f t="shared" si="8"/>
        <v>0.46885731247704704</v>
      </c>
      <c r="AC8" s="41">
        <f t="shared" si="9"/>
        <v>0.58300654027769483</v>
      </c>
      <c r="AD8" s="41">
        <f t="shared" si="9"/>
        <v>0.38687322699118321</v>
      </c>
      <c r="AE8" s="41">
        <f t="shared" si="9"/>
        <v>0.52222370981233701</v>
      </c>
      <c r="AF8" s="41">
        <f t="shared" si="9"/>
        <v>0.38290721278184703</v>
      </c>
    </row>
    <row r="9" spans="1:33" x14ac:dyDescent="0.2">
      <c r="A9" t="str">
        <f>'TBL12'!A15</f>
        <v>$20,000 under $25,000</v>
      </c>
      <c r="C9" s="46">
        <f>1000*'TBL12'!C15/'TBL12'!B15</f>
        <v>22445.211232210582</v>
      </c>
      <c r="D9" s="43">
        <f>1000*'TBL12'!P15/'TBL12'!O15</f>
        <v>22479.516773825097</v>
      </c>
      <c r="E9" s="43">
        <f>1000*'TBL12'!AC15/'TBL12'!AB15</f>
        <v>22477.901579737492</v>
      </c>
      <c r="F9" s="44">
        <f>1000*'TBL12'!AP15/'TBL12'!AO15</f>
        <v>22412.56031750789</v>
      </c>
      <c r="G9" s="44">
        <f>1000*'TBL12'!BP15/'TBL12'!BO15</f>
        <v>22444.634957512491</v>
      </c>
      <c r="H9" s="44">
        <f t="shared" si="6"/>
        <v>38452.991105610126</v>
      </c>
      <c r="I9" s="44">
        <f t="shared" si="10"/>
        <v>47406.758810633561</v>
      </c>
      <c r="J9" s="44">
        <f t="shared" si="11"/>
        <v>34467.172586665198</v>
      </c>
      <c r="K9" s="44">
        <f t="shared" si="12"/>
        <v>41600.211112856363</v>
      </c>
      <c r="L9" s="44">
        <f t="shared" si="13"/>
        <v>33412.381164553277</v>
      </c>
      <c r="M9" s="44">
        <f>1000*'TBL12'!D15/'TBL12'!B15</f>
        <v>7212.722019417658</v>
      </c>
      <c r="N9" s="44">
        <f>1000*'TBL12'!Q15/'TBL12'!O15</f>
        <v>11578.2290304158</v>
      </c>
      <c r="O9" s="44">
        <f>1000*('TBL12'!AD15/'TBL12'!AB15)</f>
        <v>4811.6297326704034</v>
      </c>
      <c r="P9" s="44">
        <f>1000*'TBL12'!AQ15/'TBL12'!AO15</f>
        <v>10316.654099697604</v>
      </c>
      <c r="Q9" s="44">
        <f>1000*'TBL12'!BQ15/'TBL12'!BO15</f>
        <v>4020.0544525120445</v>
      </c>
      <c r="R9" s="44">
        <f>1000*('TBL12'!F15+'TBL12'!H15)/('TBL12'!E15+'TBL12'!G15)</f>
        <v>8795.0578539818889</v>
      </c>
      <c r="S9" s="44">
        <f>1000*('TBL12'!S15+'TBL12'!U15)/('TBL12'!R15+'TBL12'!T15)</f>
        <v>13349.013006392661</v>
      </c>
      <c r="T9" s="44">
        <f>1000*('TBL12'!AF15+'TBL12'!AH15)/('TBL12'!AE15+'TBL12'!AG15)</f>
        <v>7177.6412742573029</v>
      </c>
      <c r="U9" s="44">
        <f>1000*('TBL12'!AS15+'TBL12'!AU15)/('TBL12'!AT15+'TBL12'!AR15)</f>
        <v>8870.9966956508706</v>
      </c>
      <c r="V9" s="44">
        <f>1000*('TBL12'!BU15+'TBL12'!BS15)/('TBL12'!BR15+'TBL12'!BT15)</f>
        <v>6947.6917545287424</v>
      </c>
      <c r="W9" s="44">
        <f t="shared" si="7"/>
        <v>16007.779873399548</v>
      </c>
      <c r="X9" s="44">
        <f t="shared" si="14"/>
        <v>24927.24203680846</v>
      </c>
      <c r="Y9" s="44">
        <f t="shared" si="15"/>
        <v>11989.271006927705</v>
      </c>
      <c r="Z9" s="44">
        <f t="shared" si="16"/>
        <v>19187.650795348476</v>
      </c>
      <c r="AA9" s="44">
        <f t="shared" si="17"/>
        <v>10967.746207040787</v>
      </c>
      <c r="AB9" s="41">
        <f t="shared" si="8"/>
        <v>0.41629479042175427</v>
      </c>
      <c r="AC9" s="41">
        <f t="shared" si="9"/>
        <v>0.52581620558326725</v>
      </c>
      <c r="AD9" s="41">
        <f t="shared" si="9"/>
        <v>0.34784608388696681</v>
      </c>
      <c r="AE9" s="41">
        <f t="shared" si="9"/>
        <v>0.46123926494735062</v>
      </c>
      <c r="AF9" s="41">
        <f t="shared" si="9"/>
        <v>0.32825395331824819</v>
      </c>
    </row>
    <row r="10" spans="1:33" x14ac:dyDescent="0.2">
      <c r="A10" t="str">
        <f>'TBL12'!A16</f>
        <v>$25,000 under $30,000</v>
      </c>
      <c r="C10" s="46">
        <f>1000*'TBL12'!C16/'TBL12'!B16</f>
        <v>27423.00096811022</v>
      </c>
      <c r="D10" s="43">
        <f>1000*'TBL12'!P16/'TBL12'!O16</f>
        <v>27467.086958816522</v>
      </c>
      <c r="E10" s="43">
        <f>1000*'TBL12'!AC16/'TBL12'!AB16</f>
        <v>27473.123481852053</v>
      </c>
      <c r="F10" s="44">
        <f>1000*'TBL12'!AP16/'TBL12'!AO16</f>
        <v>27408.098287786404</v>
      </c>
      <c r="G10" s="44">
        <f>1000*'TBL12'!BP16/'TBL12'!BO16</f>
        <v>27407.108485740042</v>
      </c>
      <c r="H10" s="44">
        <f t="shared" si="6"/>
        <v>43895.859445661496</v>
      </c>
      <c r="I10" s="44">
        <f t="shared" si="10"/>
        <v>52248.298787568056</v>
      </c>
      <c r="J10" s="44">
        <f t="shared" si="11"/>
        <v>40206.508022804017</v>
      </c>
      <c r="K10" s="44">
        <f t="shared" si="12"/>
        <v>46935.288908628325</v>
      </c>
      <c r="L10" s="44">
        <f t="shared" si="13"/>
        <v>38609.040660888932</v>
      </c>
      <c r="M10" s="44">
        <f>1000*'TBL12'!D16/'TBL12'!B16</f>
        <v>7343.5509517376859</v>
      </c>
      <c r="N10" s="44">
        <f>1000*'TBL12'!Q16/'TBL12'!O16</f>
        <v>11293.546797008128</v>
      </c>
      <c r="O10" s="44">
        <f>1000*('TBL12'!AD16/'TBL12'!AB16)</f>
        <v>5296.2926016629181</v>
      </c>
      <c r="P10" s="44">
        <f>1000*'TBL12'!AQ16/'TBL12'!AO16</f>
        <v>10445.048964776068</v>
      </c>
      <c r="Q10" s="44">
        <f>1000*'TBL12'!BQ16/'TBL12'!BO16</f>
        <v>4042.7077812532202</v>
      </c>
      <c r="R10" s="44">
        <f>1000*('TBL12'!F16+'TBL12'!H16)/('TBL12'!E16+'TBL12'!G16)</f>
        <v>9129.3075258135832</v>
      </c>
      <c r="S10" s="44">
        <f>1000*('TBL12'!S16+'TBL12'!U16)/('TBL12'!R16+'TBL12'!T16)</f>
        <v>13487.6650317434</v>
      </c>
      <c r="T10" s="44">
        <f>1000*('TBL12'!AF16+'TBL12'!AH16)/('TBL12'!AE16+'TBL12'!AG16)</f>
        <v>7437.0919392890455</v>
      </c>
      <c r="U10" s="44">
        <f>1000*('TBL12'!AS16+'TBL12'!AU16)/('TBL12'!AT16+'TBL12'!AR16)</f>
        <v>9082.1416560658563</v>
      </c>
      <c r="V10" s="44">
        <f>1000*('TBL12'!BU16+'TBL12'!BS16)/('TBL12'!BR16+'TBL12'!BT16)</f>
        <v>7159.2243938956699</v>
      </c>
      <c r="W10" s="44">
        <f t="shared" si="7"/>
        <v>16472.858477551268</v>
      </c>
      <c r="X10" s="44">
        <f t="shared" si="14"/>
        <v>24781.211828751526</v>
      </c>
      <c r="Y10" s="44">
        <f t="shared" si="15"/>
        <v>12733.384540951964</v>
      </c>
      <c r="Z10" s="44">
        <f t="shared" si="16"/>
        <v>19527.190620841924</v>
      </c>
      <c r="AA10" s="44">
        <f t="shared" si="17"/>
        <v>11201.93217514889</v>
      </c>
      <c r="AB10" s="41">
        <f t="shared" si="8"/>
        <v>0.37527135100163495</v>
      </c>
      <c r="AC10" s="41">
        <f t="shared" si="9"/>
        <v>0.47429700877931663</v>
      </c>
      <c r="AD10" s="41">
        <f t="shared" si="9"/>
        <v>0.31669958837832773</v>
      </c>
      <c r="AE10" s="41">
        <f t="shared" si="9"/>
        <v>0.41604496477813635</v>
      </c>
      <c r="AF10" s="41">
        <f t="shared" si="9"/>
        <v>0.29013754248746404</v>
      </c>
    </row>
    <row r="11" spans="1:33" x14ac:dyDescent="0.2">
      <c r="A11" t="str">
        <f>'TBL12'!A17</f>
        <v>$30,000 under $40,000</v>
      </c>
      <c r="C11" s="46">
        <f>1000*'TBL12'!C17/'TBL12'!B17</f>
        <v>34784.17872244359</v>
      </c>
      <c r="D11" s="43">
        <f>1000*'TBL12'!P17/'TBL12'!O17</f>
        <v>34948.275832417552</v>
      </c>
      <c r="E11" s="43">
        <f>1000*'TBL12'!AC17/'TBL12'!AB17</f>
        <v>39199.485346592402</v>
      </c>
      <c r="F11" s="44">
        <f>1000*'TBL12'!AP17/'TBL12'!AO17</f>
        <v>34549.338806500105</v>
      </c>
      <c r="G11" s="44">
        <f>1000*'TBL12'!BP17/'TBL12'!BO17</f>
        <v>34771.784471327665</v>
      </c>
      <c r="H11" s="44">
        <f t="shared" si="6"/>
        <v>52119.098732176324</v>
      </c>
      <c r="I11" s="44">
        <f t="shared" si="10"/>
        <v>60388.799255481747</v>
      </c>
      <c r="J11" s="44">
        <f t="shared" si="11"/>
        <v>53353.646454569636</v>
      </c>
      <c r="K11" s="44">
        <f t="shared" si="12"/>
        <v>54379.8466230185</v>
      </c>
      <c r="L11" s="44">
        <f t="shared" si="13"/>
        <v>46591.166694513668</v>
      </c>
      <c r="M11" s="44">
        <f>1000*'TBL12'!D17/'TBL12'!B17</f>
        <v>7445.7683047041273</v>
      </c>
      <c r="N11" s="44">
        <f>1000*'TBL12'!Q17/'TBL12'!O17</f>
        <v>11687.905976070952</v>
      </c>
      <c r="O11" s="44">
        <f>1000*('TBL12'!AD17/'TBL12'!AB17)</f>
        <v>5254.9146323056384</v>
      </c>
      <c r="P11" s="44">
        <f>1000*'TBL12'!AQ17/'TBL12'!AO17</f>
        <v>10174.632734802504</v>
      </c>
      <c r="Q11" s="44">
        <f>1000*'TBL12'!BQ17/'TBL12'!BO17</f>
        <v>3949.2018101735166</v>
      </c>
      <c r="R11" s="44">
        <f>1000*('TBL12'!F17+'TBL12'!H17)/('TBL12'!E17+'TBL12'!G17)</f>
        <v>9889.151705028602</v>
      </c>
      <c r="S11" s="44">
        <f>1000*('TBL12'!S17+'TBL12'!U17)/('TBL12'!R17+'TBL12'!T17)</f>
        <v>13752.617446993243</v>
      </c>
      <c r="T11" s="44">
        <f>1000*('TBL12'!AF17+'TBL12'!AH17)/('TBL12'!AE17+'TBL12'!AG17)</f>
        <v>8899.246475671589</v>
      </c>
      <c r="U11" s="44">
        <f>1000*('TBL12'!AS17+'TBL12'!AU17)/('TBL12'!AT17+'TBL12'!AR17)</f>
        <v>9655.8750817158834</v>
      </c>
      <c r="V11" s="44">
        <f>1000*('TBL12'!BU17+'TBL12'!BS17)/('TBL12'!BR17+'TBL12'!BT17)</f>
        <v>7870.1804130124883</v>
      </c>
      <c r="W11" s="44">
        <f t="shared" si="7"/>
        <v>17334.92000973273</v>
      </c>
      <c r="X11" s="44">
        <f t="shared" si="14"/>
        <v>25440.523423064195</v>
      </c>
      <c r="Y11" s="44">
        <f t="shared" si="15"/>
        <v>14154.161107977226</v>
      </c>
      <c r="Z11" s="44">
        <f t="shared" si="16"/>
        <v>19830.507816518388</v>
      </c>
      <c r="AA11" s="44">
        <f t="shared" si="17"/>
        <v>11819.382223186005</v>
      </c>
      <c r="AB11" s="41">
        <f t="shared" si="8"/>
        <v>0.33260206779114576</v>
      </c>
      <c r="AC11" s="41">
        <f t="shared" ref="AC11:AC22" si="18">(N11+S11)/I11</f>
        <v>0.4212788420487571</v>
      </c>
      <c r="AD11" s="41"/>
      <c r="AE11" s="41">
        <f t="shared" ref="AE11:AE22" si="19">(P11+U11)/K11</f>
        <v>0.36466649040021953</v>
      </c>
      <c r="AF11" s="41">
        <f t="shared" ref="AF11:AF22" si="20">(Q11+V11)/L11</f>
        <v>0.25368289874951327</v>
      </c>
    </row>
    <row r="12" spans="1:33" x14ac:dyDescent="0.2">
      <c r="A12" t="str">
        <f>'TBL12'!A18</f>
        <v>$40,000 under $50,000</v>
      </c>
      <c r="C12" s="46">
        <f>1000*'TBL12'!C18/'TBL12'!B18</f>
        <v>44766.509531660355</v>
      </c>
      <c r="D12" s="43">
        <f>1000*'TBL12'!P18/'TBL12'!O18</f>
        <v>44917.607485045082</v>
      </c>
      <c r="E12" s="43">
        <v>0</v>
      </c>
      <c r="F12" s="44">
        <f>1000*'TBL12'!AP18/'TBL12'!AO18</f>
        <v>44557.815127784481</v>
      </c>
      <c r="G12" s="44">
        <f>1000*'TBL12'!BP18/'TBL12'!BO18</f>
        <v>44711.736995189458</v>
      </c>
      <c r="H12" s="44">
        <f t="shared" si="6"/>
        <v>63538.982334476881</v>
      </c>
      <c r="I12" s="44">
        <f t="shared" si="10"/>
        <v>70414.68342746656</v>
      </c>
      <c r="J12" s="44">
        <f t="shared" si="11"/>
        <v>5891.9052319842058</v>
      </c>
      <c r="K12" s="44">
        <f t="shared" si="12"/>
        <v>65427.262135661855</v>
      </c>
      <c r="L12" s="44">
        <f t="shared" si="13"/>
        <v>57614.545089729909</v>
      </c>
      <c r="M12" s="44">
        <f>1000*'TBL12'!D18/'TBL12'!B18</f>
        <v>7619.1434556512477</v>
      </c>
      <c r="N12" s="44">
        <f>1000*'TBL12'!Q18/'TBL12'!O18</f>
        <v>11526.463402758503</v>
      </c>
      <c r="O12" s="44">
        <v>0</v>
      </c>
      <c r="P12" s="44">
        <f>1000*'TBL12'!AQ18/'TBL12'!AO18</f>
        <v>9747.3383247983184</v>
      </c>
      <c r="Q12" s="44">
        <f>1000*'TBL12'!BQ18/'TBL12'!BO18</f>
        <v>3873.9340043197744</v>
      </c>
      <c r="R12" s="44">
        <f>1000*('TBL12'!F18+'TBL12'!H18)/('TBL12'!E18+'TBL12'!G18)</f>
        <v>11153.329347165281</v>
      </c>
      <c r="S12" s="44">
        <f>1000*('TBL12'!S18+'TBL12'!U18)/('TBL12'!R18+'TBL12'!T18)</f>
        <v>13970.612539662969</v>
      </c>
      <c r="T12" s="44">
        <f>1000*('TBL12'!AF18+'TBL12'!AH18)/('TBL12'!AE18+'TBL12'!AG18)</f>
        <v>5891.9052319842058</v>
      </c>
      <c r="U12" s="44">
        <f>1000*('TBL12'!AS18+'TBL12'!AU18)/('TBL12'!AT18+'TBL12'!AR18)</f>
        <v>11122.10868307905</v>
      </c>
      <c r="V12" s="44">
        <f>1000*('TBL12'!BU18+'TBL12'!BS18)/('TBL12'!BR18+'TBL12'!BT18)</f>
        <v>9028.8740902206755</v>
      </c>
      <c r="W12" s="44">
        <f t="shared" si="7"/>
        <v>18772.47280281653</v>
      </c>
      <c r="X12" s="44">
        <f t="shared" si="14"/>
        <v>25497.07594242147</v>
      </c>
      <c r="Y12" s="44">
        <f t="shared" si="15"/>
        <v>5891.9052319842058</v>
      </c>
      <c r="Z12" s="44">
        <f t="shared" si="16"/>
        <v>20869.447007877367</v>
      </c>
      <c r="AA12" s="44">
        <f t="shared" si="17"/>
        <v>12902.808094540451</v>
      </c>
      <c r="AB12" s="41">
        <f t="shared" si="8"/>
        <v>0.29544811882563626</v>
      </c>
      <c r="AC12" s="41">
        <f t="shared" si="18"/>
        <v>0.36209885071322867</v>
      </c>
      <c r="AD12" s="41"/>
      <c r="AE12" s="41">
        <f t="shared" si="19"/>
        <v>0.31897173023387515</v>
      </c>
      <c r="AF12" s="41">
        <f t="shared" si="20"/>
        <v>0.22395053322811784</v>
      </c>
    </row>
    <row r="13" spans="1:33" x14ac:dyDescent="0.2">
      <c r="A13" t="str">
        <f>'TBL12'!A19</f>
        <v>$50,000 under $75,000</v>
      </c>
      <c r="C13" s="46">
        <f>1000*'TBL12'!C19/'TBL12'!B19</f>
        <v>61522.745563181881</v>
      </c>
      <c r="D13" s="43">
        <f>1000*'TBL12'!P19/'TBL12'!O19</f>
        <v>62488.70934590559</v>
      </c>
      <c r="E13" s="43">
        <f>1000*'TBL12'!AC19/'TBL12'!AB19</f>
        <v>60398.375643399777</v>
      </c>
      <c r="F13" s="44">
        <f>1000*'TBL12'!AP19/'TBL12'!AO19</f>
        <v>60316.760299929003</v>
      </c>
      <c r="G13" s="44">
        <f>1000*'TBL12'!BP19/'TBL12'!BO19</f>
        <v>60556.252844339535</v>
      </c>
      <c r="H13" s="44">
        <f t="shared" si="6"/>
        <v>83593.092507038833</v>
      </c>
      <c r="I13" s="44">
        <f t="shared" si="10"/>
        <v>89148.230521950201</v>
      </c>
      <c r="J13" s="44">
        <f t="shared" si="11"/>
        <v>77592.248347968503</v>
      </c>
      <c r="K13" s="44">
        <f t="shared" si="12"/>
        <v>82641.944583249002</v>
      </c>
      <c r="L13" s="44">
        <f t="shared" si="13"/>
        <v>76040.477302928979</v>
      </c>
      <c r="M13" s="44">
        <f>1000*'TBL12'!D19/'TBL12'!B19</f>
        <v>8274.7511541072963</v>
      </c>
      <c r="N13" s="44">
        <f>1000*'TBL12'!Q19/'TBL12'!O19</f>
        <v>11217.7470501026</v>
      </c>
      <c r="O13" s="44">
        <f>1000*('TBL12'!AD19/'TBL12'!AB19)</f>
        <v>5290.1605400912786</v>
      </c>
      <c r="P13" s="44">
        <f>1000*'TBL12'!AQ19/'TBL12'!AO19</f>
        <v>9052.985882996938</v>
      </c>
      <c r="Q13" s="44">
        <f>1000*'TBL12'!BQ19/'TBL12'!BO19</f>
        <v>3841.2040885674237</v>
      </c>
      <c r="R13" s="44">
        <f>1000*('TBL12'!F19+'TBL12'!H19)/('TBL12'!E19+'TBL12'!G19)</f>
        <v>13795.595789749656</v>
      </c>
      <c r="S13" s="44">
        <f>1000*('TBL12'!S19+'TBL12'!U19)/('TBL12'!R19+'TBL12'!T19)</f>
        <v>15441.774125942022</v>
      </c>
      <c r="T13" s="44">
        <f>1000*('TBL12'!AF19+'TBL12'!AH19)/('TBL12'!AE19+'TBL12'!AG19)</f>
        <v>11903.712164477442</v>
      </c>
      <c r="U13" s="44">
        <f>1000*('TBL12'!AS19+'TBL12'!AU19)/('TBL12'!AT19+'TBL12'!AR19)</f>
        <v>13272.198400323066</v>
      </c>
      <c r="V13" s="44">
        <f>1000*('TBL12'!BU19+'TBL12'!BS19)/('TBL12'!BR19+'TBL12'!BT19)</f>
        <v>11643.020370022026</v>
      </c>
      <c r="W13" s="44">
        <f t="shared" si="7"/>
        <v>22070.346943856952</v>
      </c>
      <c r="X13" s="44">
        <f t="shared" si="14"/>
        <v>26659.521176044622</v>
      </c>
      <c r="Y13" s="44">
        <f t="shared" si="15"/>
        <v>17193.872704568719</v>
      </c>
      <c r="Z13" s="44">
        <f t="shared" si="16"/>
        <v>22325.184283320006</v>
      </c>
      <c r="AA13" s="44">
        <f t="shared" si="17"/>
        <v>15484.22445858945</v>
      </c>
      <c r="AB13" s="41">
        <f t="shared" si="8"/>
        <v>0.26402118024283588</v>
      </c>
      <c r="AC13" s="41">
        <f t="shared" si="18"/>
        <v>0.29904711534886247</v>
      </c>
      <c r="AD13" s="41">
        <f t="shared" ref="AD13:AD22" si="21">(O13+T13)/J13</f>
        <v>0.22159265997115399</v>
      </c>
      <c r="AE13" s="41">
        <f t="shared" si="19"/>
        <v>0.2701435015342703</v>
      </c>
      <c r="AF13" s="41">
        <f t="shared" si="20"/>
        <v>0.20363134225083326</v>
      </c>
    </row>
    <row r="14" spans="1:33" x14ac:dyDescent="0.2">
      <c r="A14" t="str">
        <f>'TBL12'!A20</f>
        <v>$75,000 under $100,000</v>
      </c>
      <c r="C14" s="46">
        <f>1000*'TBL12'!C20/'TBL12'!B20</f>
        <v>86498.113471113378</v>
      </c>
      <c r="D14" s="43">
        <f>1000*'TBL12'!P20/'TBL12'!O20</f>
        <v>86907.222746062747</v>
      </c>
      <c r="E14" s="43">
        <f>1000*'TBL12'!AC20/'TBL12'!AB20</f>
        <v>85576.356088929097</v>
      </c>
      <c r="F14" s="44">
        <f>1000*'TBL12'!AP20/'TBL12'!AO20</f>
        <v>85464.973035418341</v>
      </c>
      <c r="G14" s="44">
        <f>1000*'TBL12'!BP20/'TBL12'!BO20</f>
        <v>85473.227399497497</v>
      </c>
      <c r="H14" s="44">
        <f t="shared" si="6"/>
        <v>113345.0701033165</v>
      </c>
      <c r="I14" s="44">
        <f t="shared" si="10"/>
        <v>116020.05173041028</v>
      </c>
      <c r="J14" s="44">
        <f t="shared" si="11"/>
        <v>106595.66001361889</v>
      </c>
      <c r="K14" s="44">
        <f t="shared" si="12"/>
        <v>112587.94223955207</v>
      </c>
      <c r="L14" s="44">
        <f t="shared" si="13"/>
        <v>104921.24229187568</v>
      </c>
      <c r="M14" s="44">
        <f>1000*'TBL12'!D20/'TBL12'!B20</f>
        <v>9375.1158459287089</v>
      </c>
      <c r="N14" s="44">
        <f>1000*'TBL12'!Q20/'TBL12'!O20</f>
        <v>11124.727401599979</v>
      </c>
      <c r="O14" s="44">
        <f>1000*('TBL12'!AD20/'TBL12'!AB20)</f>
        <v>5420.7035563656691</v>
      </c>
      <c r="P14" s="44">
        <f>1000*'TBL12'!AQ20/'TBL12'!AO20</f>
        <v>8860.0945784726009</v>
      </c>
      <c r="Q14" s="44">
        <f>1000*'TBL12'!BQ20/'TBL12'!BO20</f>
        <v>3848.8532439854189</v>
      </c>
      <c r="R14" s="44">
        <f>1000*('TBL12'!F20+'TBL12'!H20)/('TBL12'!E20+'TBL12'!G20)</f>
        <v>17471.84078627441</v>
      </c>
      <c r="S14" s="44">
        <f>1000*('TBL12'!S20+'TBL12'!U20)/('TBL12'!R20+'TBL12'!T20)</f>
        <v>17988.101582747571</v>
      </c>
      <c r="T14" s="44">
        <f>1000*('TBL12'!AF20+'TBL12'!AH20)/('TBL12'!AE20+'TBL12'!AG20)</f>
        <v>15598.600368324125</v>
      </c>
      <c r="U14" s="44">
        <f>1000*('TBL12'!AS20+'TBL12'!AU20)/('TBL12'!AT20+'TBL12'!AR20)</f>
        <v>18262.874625661123</v>
      </c>
      <c r="V14" s="44">
        <f>1000*('TBL12'!BU20+'TBL12'!BS20)/('TBL12'!BR20+'TBL12'!BT20)</f>
        <v>15599.161648392763</v>
      </c>
      <c r="W14" s="44">
        <f t="shared" si="7"/>
        <v>26846.956632203117</v>
      </c>
      <c r="X14" s="44">
        <f t="shared" si="14"/>
        <v>29112.82898434755</v>
      </c>
      <c r="Y14" s="44">
        <f t="shared" si="15"/>
        <v>21019.303924689793</v>
      </c>
      <c r="Z14" s="44">
        <f t="shared" si="16"/>
        <v>27122.969204133726</v>
      </c>
      <c r="AA14" s="44">
        <f t="shared" si="17"/>
        <v>19448.014892378182</v>
      </c>
      <c r="AB14" s="41">
        <f t="shared" si="8"/>
        <v>0.23686038226216219</v>
      </c>
      <c r="AC14" s="41">
        <f t="shared" si="18"/>
        <v>0.25092928808543807</v>
      </c>
      <c r="AD14" s="41">
        <f t="shared" si="21"/>
        <v>0.19718723934918478</v>
      </c>
      <c r="AE14" s="41">
        <f t="shared" si="19"/>
        <v>0.24090474223629113</v>
      </c>
      <c r="AF14" s="41">
        <f t="shared" si="20"/>
        <v>0.18535822172479263</v>
      </c>
    </row>
    <row r="15" spans="1:33" x14ac:dyDescent="0.2">
      <c r="A15" t="str">
        <f>'TBL12'!A21</f>
        <v>$100,000 under $200,000</v>
      </c>
      <c r="C15" s="46">
        <f>1000*'TBL12'!C21/'TBL12'!B21</f>
        <v>134009.05151247315</v>
      </c>
      <c r="D15" s="43">
        <f>1000*'TBL12'!P21/'TBL12'!O21</f>
        <v>134824.68088398065</v>
      </c>
      <c r="E15" s="43">
        <f>1000*'TBL12'!AC21/'TBL12'!AB21</f>
        <v>130207.23505212981</v>
      </c>
      <c r="F15" s="44">
        <f>1000*'TBL12'!AP21/'TBL12'!AO21</f>
        <v>129778.73548698056</v>
      </c>
      <c r="G15" s="44">
        <f>1000*'TBL12'!BP21/'TBL12'!BO21</f>
        <v>130106.01462525791</v>
      </c>
      <c r="H15" s="44">
        <f t="shared" si="6"/>
        <v>168860.37565003737</v>
      </c>
      <c r="I15" s="44">
        <f t="shared" si="10"/>
        <v>171066.04500618286</v>
      </c>
      <c r="J15" s="44">
        <f t="shared" si="11"/>
        <v>160426.0471036167</v>
      </c>
      <c r="K15" s="44">
        <f t="shared" si="12"/>
        <v>163734.63378798068</v>
      </c>
      <c r="L15" s="44">
        <f t="shared" si="13"/>
        <v>156432.60652043208</v>
      </c>
      <c r="M15" s="44">
        <f>1000*'TBL12'!D21/'TBL12'!B21</f>
        <v>10341.544518935852</v>
      </c>
      <c r="N15" s="44">
        <f>1000*'TBL12'!Q21/'TBL12'!O21</f>
        <v>11465.706598389717</v>
      </c>
      <c r="O15" s="44">
        <f>1000*('TBL12'!AD21/'TBL12'!AB21)</f>
        <v>5143.9827612476329</v>
      </c>
      <c r="P15" s="44">
        <f>1000*'TBL12'!AQ21/'TBL12'!AO21</f>
        <v>8657.8522869059234</v>
      </c>
      <c r="Q15" s="44">
        <f>1000*'TBL12'!BQ21/'TBL12'!BO21</f>
        <v>3825.5583377961761</v>
      </c>
      <c r="R15" s="44">
        <f>1000*('TBL12'!F21+'TBL12'!H21)/('TBL12'!E21+'TBL12'!G21)</f>
        <v>24509.779618628385</v>
      </c>
      <c r="S15" s="44">
        <f>1000*('TBL12'!S21+'TBL12'!U21)/('TBL12'!R21+'TBL12'!T21)</f>
        <v>24775.657523812482</v>
      </c>
      <c r="T15" s="44">
        <f>1000*('TBL12'!AF21+'TBL12'!AH21)/('TBL12'!AE21+'TBL12'!AG21)</f>
        <v>25074.829290239246</v>
      </c>
      <c r="U15" s="44">
        <f>1000*('TBL12'!AS21+'TBL12'!AU21)/('TBL12'!AT21+'TBL12'!AR21)</f>
        <v>25298.046014094198</v>
      </c>
      <c r="V15" s="44">
        <f>1000*('TBL12'!BU21+'TBL12'!BS21)/('TBL12'!BR21+'TBL12'!BT21)</f>
        <v>22501.033557377981</v>
      </c>
      <c r="W15" s="44">
        <f t="shared" si="7"/>
        <v>34851.324137564239</v>
      </c>
      <c r="X15" s="44">
        <f t="shared" si="14"/>
        <v>36241.364122202198</v>
      </c>
      <c r="Y15" s="44">
        <f t="shared" si="15"/>
        <v>30218.812051486879</v>
      </c>
      <c r="Z15" s="44">
        <f t="shared" si="16"/>
        <v>33955.898301000125</v>
      </c>
      <c r="AA15" s="44">
        <f t="shared" si="17"/>
        <v>26326.591895174159</v>
      </c>
      <c r="AB15" s="41">
        <f t="shared" si="8"/>
        <v>0.20639136922088522</v>
      </c>
      <c r="AC15" s="41">
        <f t="shared" si="18"/>
        <v>0.21185597715135299</v>
      </c>
      <c r="AD15" s="41">
        <f t="shared" si="21"/>
        <v>0.18836599540453064</v>
      </c>
      <c r="AE15" s="41">
        <f t="shared" si="19"/>
        <v>0.20738372521093784</v>
      </c>
      <c r="AF15" s="41">
        <f t="shared" si="20"/>
        <v>0.16829350658256514</v>
      </c>
    </row>
    <row r="16" spans="1:33" x14ac:dyDescent="0.2">
      <c r="A16" t="str">
        <f>'TBL12'!A22</f>
        <v>$200,000 under $500,000</v>
      </c>
      <c r="C16" s="46">
        <f>1000*'TBL12'!C22/'TBL12'!B22</f>
        <v>284332.94779806933</v>
      </c>
      <c r="D16" s="43">
        <f>1000*'TBL12'!P22/'TBL12'!O22</f>
        <v>284221.61054906924</v>
      </c>
      <c r="E16" s="43">
        <f>1000*'TBL12'!AC22/'TBL12'!AB22</f>
        <v>285760.49033474777</v>
      </c>
      <c r="F16" s="44">
        <f>1000*'TBL12'!AP22/'TBL12'!AO22</f>
        <v>284292.89511301706</v>
      </c>
      <c r="G16" s="44">
        <f>1000*'TBL12'!BP22/'TBL12'!BO22</f>
        <v>285063.65148606407</v>
      </c>
      <c r="H16" s="44">
        <f t="shared" si="6"/>
        <v>341532.42945775052</v>
      </c>
      <c r="I16" s="44">
        <f t="shared" si="10"/>
        <v>342336.11043494078</v>
      </c>
      <c r="J16" s="44">
        <f t="shared" si="11"/>
        <v>340889.78965879168</v>
      </c>
      <c r="K16" s="44">
        <f t="shared" si="12"/>
        <v>340740.60542625049</v>
      </c>
      <c r="L16" s="44">
        <f t="shared" si="13"/>
        <v>335059.52319036447</v>
      </c>
      <c r="M16" s="44">
        <f>1000*'TBL12'!D22/'TBL12'!B22</f>
        <v>10797.544007969191</v>
      </c>
      <c r="N16" s="44">
        <f>1000*'TBL12'!Q22/'TBL12'!O22</f>
        <v>11749.341872695868</v>
      </c>
      <c r="O16" s="44">
        <f>1000*('TBL12'!AD22/'TBL12'!AB22)</f>
        <v>5213.2248939179626</v>
      </c>
      <c r="P16" s="44">
        <f>1000*'TBL12'!AQ22/'TBL12'!AO22</f>
        <v>8675.4221388367732</v>
      </c>
      <c r="Q16" s="44">
        <f>1000*'TBL12'!BQ22/'TBL12'!BO22</f>
        <v>3908.9415122975947</v>
      </c>
      <c r="R16" s="44">
        <f>1000*('TBL12'!F22+'TBL12'!H22)/('TBL12'!E22+'TBL12'!G22)</f>
        <v>46401.93765171196</v>
      </c>
      <c r="S16" s="44">
        <f>1000*('TBL12'!S22+'TBL12'!U22)/('TBL12'!R22+'TBL12'!T22)</f>
        <v>46365.158013175671</v>
      </c>
      <c r="T16" s="44">
        <f>1000*('TBL12'!AF22+'TBL12'!AH22)/('TBL12'!AE22+'TBL12'!AG22)</f>
        <v>49916.074430125918</v>
      </c>
      <c r="U16" s="44">
        <f>1000*('TBL12'!AS22+'TBL12'!AU22)/('TBL12'!AT22+'TBL12'!AR22)</f>
        <v>47772.288174396657</v>
      </c>
      <c r="V16" s="44">
        <f>1000*('TBL12'!BU22+'TBL12'!BS22)/('TBL12'!BR22+'TBL12'!BT22)</f>
        <v>46086.930192002772</v>
      </c>
      <c r="W16" s="44">
        <f t="shared" si="7"/>
        <v>57199.481659681151</v>
      </c>
      <c r="X16" s="44">
        <f t="shared" si="14"/>
        <v>58114.499885871541</v>
      </c>
      <c r="Y16" s="44">
        <f t="shared" si="15"/>
        <v>55129.299324043881</v>
      </c>
      <c r="Z16" s="44">
        <f t="shared" si="16"/>
        <v>56447.71031323343</v>
      </c>
      <c r="AA16" s="44">
        <f t="shared" si="17"/>
        <v>49995.871704300363</v>
      </c>
      <c r="AB16" s="41">
        <f t="shared" si="8"/>
        <v>0.16747891774288171</v>
      </c>
      <c r="AC16" s="41">
        <f t="shared" si="18"/>
        <v>0.16975860306421253</v>
      </c>
      <c r="AD16" s="41">
        <f t="shared" si="21"/>
        <v>0.16172176755198417</v>
      </c>
      <c r="AE16" s="41">
        <f t="shared" si="19"/>
        <v>0.16566182431536153</v>
      </c>
      <c r="AF16" s="41">
        <f t="shared" si="20"/>
        <v>0.14921489539604924</v>
      </c>
    </row>
    <row r="17" spans="1:32" x14ac:dyDescent="0.2">
      <c r="A17" t="str">
        <f>'TBL12'!A23</f>
        <v>$500,000 under $1,000,000</v>
      </c>
      <c r="C17" s="46">
        <f>1000*'TBL12'!C23/'TBL12'!B23</f>
        <v>675428.53939165722</v>
      </c>
      <c r="D17" s="43">
        <f>1000*'TBL12'!P23/'TBL12'!O23</f>
        <v>675030.6992132559</v>
      </c>
      <c r="E17" s="43">
        <f>1000*'TBL12'!AC23/'TBL12'!AB23</f>
        <v>686461.28247792146</v>
      </c>
      <c r="F17" s="44">
        <f>1000*'TBL12'!AP23/'TBL12'!AO23</f>
        <v>672791.66042820783</v>
      </c>
      <c r="G17" s="44">
        <f>1000*'TBL12'!BP23/'TBL12'!BO23</f>
        <v>677811.3231252454</v>
      </c>
      <c r="H17" s="44">
        <f t="shared" si="6"/>
        <v>783399.57935516222</v>
      </c>
      <c r="I17" s="44">
        <f t="shared" si="10"/>
        <v>783448.15398016688</v>
      </c>
      <c r="J17" s="44">
        <f t="shared" si="11"/>
        <v>809590.35159866372</v>
      </c>
      <c r="K17" s="44">
        <f t="shared" si="12"/>
        <v>775955.53226530924</v>
      </c>
      <c r="L17" s="44">
        <f t="shared" si="13"/>
        <v>781219.30894336768</v>
      </c>
      <c r="M17" s="44">
        <f>1000*'TBL12'!D23/'TBL12'!B23</f>
        <v>11120.574034559224</v>
      </c>
      <c r="N17" s="44">
        <f>1000*'TBL12'!Q23/'TBL12'!O23</f>
        <v>12172.295603557417</v>
      </c>
      <c r="O17" s="44">
        <f>1000*('TBL12'!AD23/'TBL12'!AB23)</f>
        <v>5451.9390758991422</v>
      </c>
      <c r="P17" s="44">
        <f>1000*'TBL12'!AQ23/'TBL12'!AO23</f>
        <v>8446.3243000449165</v>
      </c>
      <c r="Q17" s="44">
        <f>1000*'TBL12'!BQ23/'TBL12'!BO23</f>
        <v>3911.0168826069885</v>
      </c>
      <c r="R17" s="44">
        <f>1000*('TBL12'!F23+'TBL12'!H23)/('TBL12'!E23+'TBL12'!G23)</f>
        <v>96850.465928945836</v>
      </c>
      <c r="S17" s="44">
        <f>1000*('TBL12'!S23+'TBL12'!U23)/('TBL12'!R23+'TBL12'!T23)</f>
        <v>96245.159163353615</v>
      </c>
      <c r="T17" s="44">
        <f>1000*('TBL12'!AF23+'TBL12'!AH23)/('TBL12'!AE23+'TBL12'!AG23)</f>
        <v>117677.13004484306</v>
      </c>
      <c r="U17" s="44">
        <f>1000*('TBL12'!AS23+'TBL12'!AU23)/('TBL12'!AT23+'TBL12'!AR23)</f>
        <v>94717.547537056453</v>
      </c>
      <c r="V17" s="44">
        <f>1000*('TBL12'!BU23+'TBL12'!BS23)/('TBL12'!BR23+'TBL12'!BT23)</f>
        <v>99496.96893551528</v>
      </c>
      <c r="W17" s="44">
        <f t="shared" si="7"/>
        <v>107971.03996350506</v>
      </c>
      <c r="X17" s="44">
        <f t="shared" si="14"/>
        <v>108417.45476691103</v>
      </c>
      <c r="Y17" s="44">
        <f t="shared" si="15"/>
        <v>123129.06912074219</v>
      </c>
      <c r="Z17" s="44">
        <f t="shared" si="16"/>
        <v>103163.87183710137</v>
      </c>
      <c r="AA17" s="44">
        <f t="shared" si="17"/>
        <v>103407.98581812227</v>
      </c>
      <c r="AB17" s="41">
        <f t="shared" si="8"/>
        <v>0.1378237144987734</v>
      </c>
      <c r="AC17" s="41">
        <f t="shared" si="18"/>
        <v>0.13838497699703003</v>
      </c>
      <c r="AD17" s="41">
        <f t="shared" si="21"/>
        <v>0.152088113300269</v>
      </c>
      <c r="AE17" s="41">
        <f t="shared" si="19"/>
        <v>0.13295075239160523</v>
      </c>
      <c r="AF17" s="41">
        <f t="shared" si="20"/>
        <v>0.13236742184212774</v>
      </c>
    </row>
    <row r="18" spans="1:32" x14ac:dyDescent="0.2">
      <c r="A18" t="str">
        <f>'TBL12'!A24</f>
        <v>$1,000,000 under $1,500,000</v>
      </c>
      <c r="C18" s="46">
        <f>1000*'TBL12'!C24/'TBL12'!B24</f>
        <v>1208948.6238668119</v>
      </c>
      <c r="D18" s="43">
        <f>1000*'TBL12'!P24/'TBL12'!O24</f>
        <v>1209263.3650462662</v>
      </c>
      <c r="E18" s="43">
        <f>1000*'TBL12'!AC24/'TBL12'!AB24</f>
        <v>1218626.4056643066</v>
      </c>
      <c r="F18" s="44">
        <f>1000*'TBL12'!AP24/'TBL12'!AO24</f>
        <v>1225139.4487865076</v>
      </c>
      <c r="G18" s="44">
        <f>1000*'TBL12'!BP24/'TBL12'!BO24</f>
        <v>1202590.6624690201</v>
      </c>
      <c r="H18" s="44">
        <f t="shared" si="6"/>
        <v>1384522.7474612785</v>
      </c>
      <c r="I18" s="44">
        <f t="shared" si="10"/>
        <v>1383574.7346782014</v>
      </c>
      <c r="J18" s="44">
        <f t="shared" si="11"/>
        <v>1425518.3172774855</v>
      </c>
      <c r="K18" s="44">
        <f t="shared" si="12"/>
        <v>1400294.6283684846</v>
      </c>
      <c r="L18" s="44">
        <f t="shared" si="13"/>
        <v>1383168.6650144015</v>
      </c>
      <c r="M18" s="44">
        <f>1000*'TBL12'!D24/'TBL12'!B24</f>
        <v>11282.364888404605</v>
      </c>
      <c r="N18" s="44">
        <f>1000*'TBL12'!Q24/'TBL12'!O24</f>
        <v>12399.157217950389</v>
      </c>
      <c r="O18" s="44">
        <f>1000*('TBL12'!AD24/'TBL12'!AB24)</f>
        <v>6152.0199916701376</v>
      </c>
      <c r="P18" s="44">
        <f>1000*'TBL12'!AQ24/'TBL12'!AO24</f>
        <v>8913.6157959687371</v>
      </c>
      <c r="Q18" s="44">
        <f>1000*'TBL12'!BQ24/'TBL12'!BO24</f>
        <v>3886.2616384218636</v>
      </c>
      <c r="R18" s="44">
        <f>1000*('TBL12'!F24+'TBL12'!H24)/('TBL12'!E24+'TBL12'!G24)</f>
        <v>164291.75870606198</v>
      </c>
      <c r="S18" s="44">
        <f>1000*('TBL12'!S24+'TBL12'!U24)/('TBL12'!R24+'TBL12'!T24)</f>
        <v>161912.21241398485</v>
      </c>
      <c r="T18" s="44">
        <f>1000*('TBL12'!AF24+'TBL12'!AH24)/('TBL12'!AE24+'TBL12'!AG24)</f>
        <v>200739.89162150896</v>
      </c>
      <c r="U18" s="44">
        <f>1000*('TBL12'!AS24+'TBL12'!AU24)/('TBL12'!AT24+'TBL12'!AR24)</f>
        <v>166241.56378600822</v>
      </c>
      <c r="V18" s="44">
        <f>1000*('TBL12'!BU24+'TBL12'!BS24)/('TBL12'!BR24+'TBL12'!BT24)</f>
        <v>176691.7409069596</v>
      </c>
      <c r="W18" s="44">
        <f t="shared" si="7"/>
        <v>175574.1235944666</v>
      </c>
      <c r="X18" s="44">
        <f t="shared" si="14"/>
        <v>174311.36963193523</v>
      </c>
      <c r="Y18" s="44">
        <f t="shared" si="15"/>
        <v>206891.91161317908</v>
      </c>
      <c r="Z18" s="44">
        <f t="shared" si="16"/>
        <v>175155.17958197696</v>
      </c>
      <c r="AA18" s="44">
        <f t="shared" si="17"/>
        <v>180578.00254538146</v>
      </c>
      <c r="AB18" s="41">
        <f t="shared" si="8"/>
        <v>0.12681201801588815</v>
      </c>
      <c r="AC18" s="41">
        <f t="shared" si="18"/>
        <v>0.12598623353184996</v>
      </c>
      <c r="AD18" s="41">
        <f t="shared" si="21"/>
        <v>0.14513451641106226</v>
      </c>
      <c r="AE18" s="41">
        <f t="shared" si="19"/>
        <v>0.12508451866737094</v>
      </c>
      <c r="AF18" s="41">
        <f t="shared" si="20"/>
        <v>0.13055385587664486</v>
      </c>
    </row>
    <row r="19" spans="1:32" x14ac:dyDescent="0.2">
      <c r="A19" t="str">
        <f>'TBL12'!A25</f>
        <v>$1,500,000 under $2,000,000</v>
      </c>
      <c r="C19" s="46">
        <f>1000*'TBL12'!C25/'TBL12'!B25</f>
        <v>1719778.5696424106</v>
      </c>
      <c r="D19" s="43">
        <f>1000*'TBL12'!P25/'TBL12'!O25</f>
        <v>1719691.0687826143</v>
      </c>
      <c r="E19" s="43">
        <f>1000*'TBL12'!AC25/'TBL12'!AB25</f>
        <v>1729507.5576770087</v>
      </c>
      <c r="F19" s="44">
        <f>1000*'TBL12'!AP25/'TBL12'!AO25</f>
        <v>1710164.84375</v>
      </c>
      <c r="G19" s="44">
        <f>1000*'TBL12'!BP25/'TBL12'!BO25</f>
        <v>1720455.792238109</v>
      </c>
      <c r="H19" s="44">
        <f t="shared" si="6"/>
        <v>1964750.7952413282</v>
      </c>
      <c r="I19" s="44">
        <f t="shared" si="10"/>
        <v>1958667.0388902014</v>
      </c>
      <c r="J19" s="44">
        <f t="shared" si="11"/>
        <v>1961762.6147079538</v>
      </c>
      <c r="K19" s="44">
        <f t="shared" si="12"/>
        <v>1945702.34375</v>
      </c>
      <c r="L19" s="44">
        <f t="shared" si="13"/>
        <v>2009502.7820462994</v>
      </c>
      <c r="M19" s="44">
        <f>1000*'TBL12'!D25/'TBL12'!B25</f>
        <v>10949.844604008145</v>
      </c>
      <c r="N19" s="44">
        <f>1000*'TBL12'!Q25/'TBL12'!O25</f>
        <v>12166.598664290163</v>
      </c>
      <c r="O19" s="44">
        <f>1000*('TBL12'!AD25/'TBL12'!AB25)</f>
        <v>5648.3691328560062</v>
      </c>
      <c r="P19" s="44">
        <f>1000*'TBL12'!AQ25/'TBL12'!AO25</f>
        <v>9164.84375</v>
      </c>
      <c r="Q19" s="44">
        <f>1000*'TBL12'!BQ25/'TBL12'!BO25</f>
        <v>3978.8444703822584</v>
      </c>
      <c r="R19" s="44">
        <f>1000*('TBL12'!F25+'TBL12'!H25)/('TBL12'!E25+'TBL12'!G25)</f>
        <v>234022.38099490936</v>
      </c>
      <c r="S19" s="44">
        <f>1000*('TBL12'!S25+'TBL12'!U25)/('TBL12'!R25+'TBL12'!T25)</f>
        <v>226809.37144329675</v>
      </c>
      <c r="T19" s="44">
        <f>1000*('TBL12'!AF25+'TBL12'!AH25)/('TBL12'!AE25+'TBL12'!AG25)</f>
        <v>226606.68789808918</v>
      </c>
      <c r="U19" s="44">
        <f>1000*('TBL12'!AS25+'TBL12'!AU25)/('TBL12'!AT25+'TBL12'!AR25)</f>
        <v>226372.65625</v>
      </c>
      <c r="V19" s="44">
        <f>1000*('TBL12'!BU25+'TBL12'!BS25)/('TBL12'!BR25+'TBL12'!BT25)</f>
        <v>285068.14533780824</v>
      </c>
      <c r="W19" s="44">
        <f t="shared" si="7"/>
        <v>244972.22559891749</v>
      </c>
      <c r="X19" s="44">
        <f t="shared" si="14"/>
        <v>238975.97010758691</v>
      </c>
      <c r="Y19" s="44">
        <f t="shared" si="15"/>
        <v>232255.05703094517</v>
      </c>
      <c r="Z19" s="44">
        <f t="shared" si="16"/>
        <v>235537.5</v>
      </c>
      <c r="AA19" s="44">
        <f t="shared" si="17"/>
        <v>289046.9898081905</v>
      </c>
      <c r="AB19" s="41">
        <f t="shared" si="8"/>
        <v>0.1246836118821002</v>
      </c>
      <c r="AC19" s="41">
        <f t="shared" si="18"/>
        <v>0.12200949184451119</v>
      </c>
      <c r="AD19" s="41">
        <f t="shared" si="21"/>
        <v>0.1183910098447466</v>
      </c>
      <c r="AE19" s="41">
        <f t="shared" si="19"/>
        <v>0.1210552584040387</v>
      </c>
      <c r="AF19" s="41">
        <f t="shared" si="20"/>
        <v>0.14384005456008908</v>
      </c>
    </row>
    <row r="20" spans="1:32" x14ac:dyDescent="0.2">
      <c r="A20" t="str">
        <f>'TBL12'!A26</f>
        <v>$2,000,000 under $5,000,000</v>
      </c>
      <c r="C20" s="46">
        <f>1000*'TBL12'!C26/'TBL12'!B26</f>
        <v>2974630.6465229387</v>
      </c>
      <c r="D20" s="43">
        <f>1000*'TBL12'!P26/'TBL12'!O26</f>
        <v>2975327.7056011767</v>
      </c>
      <c r="E20" s="43">
        <f>1000*'TBL12'!AC26/'TBL12'!AB26</f>
        <v>3058194.2720763725</v>
      </c>
      <c r="F20" s="44">
        <f>1000*'TBL12'!AP26/'TBL12'!AO26</f>
        <v>2937890.2061855672</v>
      </c>
      <c r="G20" s="44">
        <f>1000*'TBL12'!BP26/'TBL12'!BO26</f>
        <v>2961221.0884353742</v>
      </c>
      <c r="H20" s="44">
        <f t="shared" si="6"/>
        <v>3379266.9846841008</v>
      </c>
      <c r="I20" s="44">
        <f t="shared" si="10"/>
        <v>3376305.8860784345</v>
      </c>
      <c r="J20" s="44">
        <f t="shared" si="11"/>
        <v>3524647.6056386395</v>
      </c>
      <c r="K20" s="44">
        <f t="shared" si="12"/>
        <v>3296535.5670103095</v>
      </c>
      <c r="L20" s="44">
        <f t="shared" si="13"/>
        <v>3386487.0948379356</v>
      </c>
      <c r="M20" s="44">
        <f>1000*'TBL12'!D26/'TBL12'!B26</f>
        <v>10891.284351650012</v>
      </c>
      <c r="N20" s="44">
        <f>1000*'TBL12'!Q26/'TBL12'!O26</f>
        <v>12182.068880990317</v>
      </c>
      <c r="O20" s="44">
        <f>1000*('TBL12'!AD26/'TBL12'!AB26)</f>
        <v>5579.9522673031024</v>
      </c>
      <c r="P20" s="44">
        <f>1000*'TBL12'!AQ26/'TBL12'!AO26</f>
        <v>8930.9278350515469</v>
      </c>
      <c r="Q20" s="44">
        <f>1000*'TBL12'!BQ26/'TBL12'!BO26</f>
        <v>3954.0816326530612</v>
      </c>
      <c r="R20" s="44">
        <f>1000*('TBL12'!F26+'TBL12'!H26)/('TBL12'!E26+'TBL12'!G26)</f>
        <v>393745.05380951182</v>
      </c>
      <c r="S20" s="44">
        <f>1000*('TBL12'!S26+'TBL12'!U26)/('TBL12'!R26+'TBL12'!T26)</f>
        <v>388796.11159626785</v>
      </c>
      <c r="T20" s="44">
        <f>1000*('TBL12'!AF26+'TBL12'!AH26)/('TBL12'!AE26+'TBL12'!AG26)</f>
        <v>460873.38129496406</v>
      </c>
      <c r="U20" s="44">
        <f>1000*('TBL12'!AS26+'TBL12'!AU26)/('TBL12'!AT26+'TBL12'!AR26)</f>
        <v>349714.43298969074</v>
      </c>
      <c r="V20" s="44">
        <f>1000*('TBL12'!BU26+'TBL12'!BS26)/('TBL12'!BR26+'TBL12'!BT26)</f>
        <v>421311.92476990796</v>
      </c>
      <c r="W20" s="44">
        <f t="shared" si="7"/>
        <v>404636.33816116181</v>
      </c>
      <c r="X20" s="44">
        <f t="shared" si="14"/>
        <v>400978.18047725817</v>
      </c>
      <c r="Y20" s="44">
        <f t="shared" si="15"/>
        <v>466453.33356226713</v>
      </c>
      <c r="Z20" s="44">
        <f t="shared" si="16"/>
        <v>358645.3608247423</v>
      </c>
      <c r="AA20" s="44">
        <f t="shared" si="17"/>
        <v>425266.00640256103</v>
      </c>
      <c r="AB20" s="41">
        <f t="shared" si="8"/>
        <v>0.11974086096040969</v>
      </c>
      <c r="AC20" s="41">
        <f t="shared" si="18"/>
        <v>0.118762397130727</v>
      </c>
      <c r="AD20" s="41">
        <f t="shared" si="21"/>
        <v>0.1323404169018336</v>
      </c>
      <c r="AE20" s="41">
        <f t="shared" si="19"/>
        <v>0.10879462803733816</v>
      </c>
      <c r="AF20" s="41">
        <f t="shared" si="20"/>
        <v>0.12557732969093527</v>
      </c>
    </row>
    <row r="21" spans="1:32" x14ac:dyDescent="0.2">
      <c r="A21" t="str">
        <f>'TBL12'!A27</f>
        <v>$5,000,000 under $10,000,000</v>
      </c>
      <c r="C21" s="46">
        <f>1000*'TBL12'!C27/'TBL12'!B27</f>
        <v>6814506.383865756</v>
      </c>
      <c r="D21" s="43">
        <f>1000*'TBL12'!P27/'TBL12'!O27</f>
        <v>6812833.7725782609</v>
      </c>
      <c r="E21" s="43">
        <f>1000*'TBL12'!AC27/'TBL12'!AB27</f>
        <v>6851979.166666667</v>
      </c>
      <c r="F21" s="44">
        <f>1000*'TBL12'!AP27/'TBL12'!AO27</f>
        <v>6866153.3742331285</v>
      </c>
      <c r="G21" s="44">
        <f>1000*'TBL12'!BP27/'TBL12'!BO27</f>
        <v>6806256.6973210713</v>
      </c>
      <c r="H21" s="44">
        <f t="shared" si="6"/>
        <v>7712806.0604407843</v>
      </c>
      <c r="I21" s="44">
        <f t="shared" si="10"/>
        <v>7696903.0018641129</v>
      </c>
      <c r="J21" s="44">
        <f t="shared" si="11"/>
        <v>7983424.2157226484</v>
      </c>
      <c r="K21" s="44">
        <f t="shared" si="12"/>
        <v>7719940.6952965232</v>
      </c>
      <c r="L21" s="44">
        <f t="shared" si="13"/>
        <v>7745857.6569372248</v>
      </c>
      <c r="M21" s="44">
        <f>1000*'TBL12'!D27/'TBL12'!B27</f>
        <v>10805.878367814894</v>
      </c>
      <c r="N21" s="44">
        <f>1000*'TBL12'!Q27/'TBL12'!O27</f>
        <v>12157.099697885196</v>
      </c>
      <c r="O21" s="44">
        <f>1000*('TBL12'!AD27/'TBL12'!AB27)</f>
        <v>5589.7435897435898</v>
      </c>
      <c r="P21" s="44">
        <f>1000*'TBL12'!AQ27/'TBL12'!AO27</f>
        <v>9429.4478527607371</v>
      </c>
      <c r="Q21" s="44">
        <f>1000*'TBL12'!BQ27/'TBL12'!BO27</f>
        <v>3980.8076769292284</v>
      </c>
      <c r="R21" s="44">
        <f>1000*('TBL12'!F27+'TBL12'!H27)/('TBL12'!E27+'TBL12'!G27)</f>
        <v>887493.79820721282</v>
      </c>
      <c r="S21" s="44">
        <f>1000*('TBL12'!S27+'TBL12'!U27)/('TBL12'!R27+'TBL12'!T27)</f>
        <v>871912.12958796683</v>
      </c>
      <c r="T21" s="44">
        <f>1000*('TBL12'!AF27+'TBL12'!AH27)/('TBL12'!AE27+'TBL12'!AG27)</f>
        <v>1125855.3054662379</v>
      </c>
      <c r="U21" s="44">
        <f>1000*('TBL12'!AS27+'TBL12'!AU27)/('TBL12'!AT27+'TBL12'!AR27)</f>
        <v>844357.87321063399</v>
      </c>
      <c r="V21" s="44">
        <f>1000*('TBL12'!BU27+'TBL12'!BS27)/('TBL12'!BR27+'TBL12'!BT27)</f>
        <v>935620.15193922434</v>
      </c>
      <c r="W21" s="44">
        <f t="shared" si="7"/>
        <v>898299.67657502776</v>
      </c>
      <c r="X21" s="44">
        <f t="shared" si="14"/>
        <v>884069.22928585205</v>
      </c>
      <c r="Y21" s="44">
        <f t="shared" si="15"/>
        <v>1131445.0490559814</v>
      </c>
      <c r="Z21" s="44">
        <f t="shared" si="16"/>
        <v>853787.32106339477</v>
      </c>
      <c r="AA21" s="44">
        <f t="shared" si="17"/>
        <v>939600.95961615362</v>
      </c>
      <c r="AB21" s="41">
        <f t="shared" si="8"/>
        <v>0.11646859386007824</v>
      </c>
      <c r="AC21" s="41">
        <f t="shared" si="18"/>
        <v>0.11486038333492567</v>
      </c>
      <c r="AD21" s="41">
        <f t="shared" si="21"/>
        <v>0.141724280018554</v>
      </c>
      <c r="AE21" s="41">
        <f t="shared" si="19"/>
        <v>0.11059506215942515</v>
      </c>
      <c r="AF21" s="41">
        <f t="shared" si="20"/>
        <v>0.12130366981048804</v>
      </c>
    </row>
    <row r="22" spans="1:32" x14ac:dyDescent="0.2">
      <c r="A22" t="str">
        <f>'TBL12'!A28</f>
        <v>$10,000,000 or more</v>
      </c>
      <c r="C22" s="46">
        <f>1000*'TBL12'!C28/'TBL12'!B28</f>
        <v>28102759.545653123</v>
      </c>
      <c r="D22" s="43">
        <f>1000*'TBL12'!P28/'TBL12'!O28</f>
        <v>27660238.303933386</v>
      </c>
      <c r="E22" s="43">
        <f>1000*'TBL12'!AC28/'TBL12'!AB28</f>
        <v>35107026.833631486</v>
      </c>
      <c r="F22" s="44">
        <f>1000*'TBL12'!AP28/'TBL12'!AO28</f>
        <v>21738242.753623188</v>
      </c>
      <c r="G22" s="44">
        <f>1000*'TBL12'!BP28/'TBL12'!BO28</f>
        <v>29418707.910750508</v>
      </c>
      <c r="H22" s="44">
        <f t="shared" si="6"/>
        <v>32193860.522107657</v>
      </c>
      <c r="I22" s="44">
        <f t="shared" si="10"/>
        <v>31606450.640955407</v>
      </c>
      <c r="J22" s="44">
        <f t="shared" si="11"/>
        <v>40927537.613653518</v>
      </c>
      <c r="K22" s="44">
        <f t="shared" si="12"/>
        <v>24112387.681159418</v>
      </c>
      <c r="L22" s="44">
        <f t="shared" si="13"/>
        <v>34081008.113590263</v>
      </c>
      <c r="M22" s="44">
        <f>1000*'TBL12'!D28/'TBL12'!B28</f>
        <v>10763.215377894277</v>
      </c>
      <c r="N22" s="44">
        <f>1000*'TBL12'!Q28/'TBL12'!O28</f>
        <v>12193.382272378656</v>
      </c>
      <c r="O22" s="44">
        <f>1000*('TBL12'!AD28/'TBL12'!AB28)</f>
        <v>5747.7638640429341</v>
      </c>
      <c r="P22" s="44">
        <f>1000*'TBL12'!AQ28/'TBL12'!AO28</f>
        <v>9898.5507246376819</v>
      </c>
      <c r="Q22" s="44">
        <f>1000*'TBL12'!BQ28/'TBL12'!BO28</f>
        <v>3993.9148073022311</v>
      </c>
      <c r="R22" s="44">
        <f>1000*('TBL12'!F28+'TBL12'!H28)/('TBL12'!E28+'TBL12'!G28)</f>
        <v>4080337.7610766408</v>
      </c>
      <c r="S22" s="44">
        <f>1000*('TBL12'!S28+'TBL12'!U28)/('TBL12'!R28+'TBL12'!T28)</f>
        <v>3934018.9547496438</v>
      </c>
      <c r="T22" s="44">
        <f>1000*('TBL12'!AF28+'TBL12'!AH28)/('TBL12'!AE28+'TBL12'!AG28)</f>
        <v>5814763.0161579894</v>
      </c>
      <c r="U22" s="44">
        <f>1000*('TBL12'!AS28+'TBL12'!AU28)/('TBL12'!AT28+'TBL12'!AR28)</f>
        <v>2364246.3768115942</v>
      </c>
      <c r="V22" s="44">
        <f>1000*('TBL12'!BU28+'TBL12'!BS28)/('TBL12'!BR28+'TBL12'!BT28)</f>
        <v>4658306.2880324544</v>
      </c>
      <c r="W22" s="44">
        <f t="shared" si="7"/>
        <v>4091100.976454535</v>
      </c>
      <c r="X22" s="44">
        <f t="shared" si="14"/>
        <v>3946212.3370220223</v>
      </c>
      <c r="Y22" s="44">
        <f t="shared" si="15"/>
        <v>5820510.7800220326</v>
      </c>
      <c r="Z22" s="44">
        <f t="shared" si="16"/>
        <v>2374144.9275362319</v>
      </c>
      <c r="AA22" s="44">
        <f t="shared" si="17"/>
        <v>4662300.2028397564</v>
      </c>
      <c r="AB22" s="41">
        <f t="shared" si="8"/>
        <v>0.12707705475847356</v>
      </c>
      <c r="AC22" s="41">
        <f t="shared" si="18"/>
        <v>0.12485465014247912</v>
      </c>
      <c r="AD22" s="41">
        <f t="shared" si="21"/>
        <v>0.14221502488046819</v>
      </c>
      <c r="AE22" s="41">
        <f t="shared" si="19"/>
        <v>9.8461627232018428E-2</v>
      </c>
      <c r="AF22" s="41">
        <f t="shared" si="20"/>
        <v>0.13680053674763809</v>
      </c>
    </row>
    <row r="24" spans="1:32" x14ac:dyDescent="0.2">
      <c r="A24" t="str">
        <f>A4</f>
        <v>No adjusted gross income</v>
      </c>
      <c r="I24" s="34">
        <f t="array" ref="I24:L42">popdens</f>
        <v>0.28277456307323845</v>
      </c>
      <c r="J24" s="34">
        <v>3.4700423719984455E-2</v>
      </c>
      <c r="K24" s="34">
        <v>4.3904924279101996E-2</v>
      </c>
      <c r="L24" s="34">
        <v>0.63862008892767508</v>
      </c>
      <c r="M24" s="34"/>
    </row>
    <row r="25" spans="1:32" x14ac:dyDescent="0.2">
      <c r="A25" t="str">
        <f t="shared" ref="A25:A42" si="22">A5</f>
        <v>$1 under $5,000</v>
      </c>
      <c r="I25" s="34">
        <v>7.1295700276143473E-2</v>
      </c>
      <c r="J25" s="34">
        <v>1.1835188025743954E-2</v>
      </c>
      <c r="K25" s="34">
        <v>5.8701933902371557E-2</v>
      </c>
      <c r="L25" s="34">
        <v>0.85816717779574103</v>
      </c>
      <c r="M25" s="34"/>
    </row>
    <row r="26" spans="1:32" x14ac:dyDescent="0.2">
      <c r="A26" t="str">
        <f t="shared" si="22"/>
        <v>$5,000 under $10,000</v>
      </c>
      <c r="I26" s="34">
        <v>9.6969939209836889E-2</v>
      </c>
      <c r="J26" s="34">
        <v>1.2237568135086021E-2</v>
      </c>
      <c r="K26" s="34">
        <v>0.15560957510675724</v>
      </c>
      <c r="L26" s="34">
        <v>0.73518291754831988</v>
      </c>
      <c r="M26" s="34"/>
    </row>
    <row r="27" spans="1:32" x14ac:dyDescent="0.2">
      <c r="A27" t="str">
        <f t="shared" si="22"/>
        <v>$10,000 under $15,000</v>
      </c>
      <c r="I27" s="34">
        <v>0.13646363291703198</v>
      </c>
      <c r="J27" s="34">
        <v>1.529058353981242E-2</v>
      </c>
      <c r="K27" s="34">
        <v>0.24688927068957606</v>
      </c>
      <c r="L27" s="34">
        <v>0.60135651285357961</v>
      </c>
      <c r="M27" s="34"/>
    </row>
    <row r="28" spans="1:32" x14ac:dyDescent="0.2">
      <c r="A28" t="str">
        <f t="shared" si="22"/>
        <v>$15,000 under $20,000</v>
      </c>
      <c r="I28" s="34">
        <v>0.17163227653997579</v>
      </c>
      <c r="J28" s="34">
        <v>1.5276247053724667E-2</v>
      </c>
      <c r="K28" s="34">
        <v>0.26977101715707952</v>
      </c>
      <c r="L28" s="34">
        <v>0.54332045924922012</v>
      </c>
      <c r="M28" s="34"/>
    </row>
    <row r="29" spans="1:32" x14ac:dyDescent="0.2">
      <c r="A29" t="str">
        <f t="shared" si="22"/>
        <v>$20,000 under $25,000</v>
      </c>
      <c r="I29" s="34">
        <v>0.2127928776070494</v>
      </c>
      <c r="J29" s="34">
        <v>2.1347597406663983E-2</v>
      </c>
      <c r="K29" s="34">
        <v>0.2485165683233177</v>
      </c>
      <c r="L29" s="34">
        <v>0.51734295666296892</v>
      </c>
      <c r="M29" s="34"/>
    </row>
    <row r="30" spans="1:32" x14ac:dyDescent="0.2">
      <c r="A30" t="str">
        <f t="shared" si="22"/>
        <v>$25,000 under $30,000</v>
      </c>
      <c r="I30" s="34">
        <v>0.23618290346959195</v>
      </c>
      <c r="J30" s="34">
        <v>2.2314886645304257E-2</v>
      </c>
      <c r="K30" s="34">
        <v>0.24358398732056857</v>
      </c>
      <c r="L30" s="34">
        <v>0.49791822256453522</v>
      </c>
      <c r="M30" s="34"/>
    </row>
    <row r="31" spans="1:32" x14ac:dyDescent="0.2">
      <c r="A31" t="str">
        <f t="shared" si="22"/>
        <v>$30,000 under $40,000</v>
      </c>
      <c r="I31" s="34">
        <v>0.27504422869952522</v>
      </c>
      <c r="J31" s="34">
        <v>4.6112384988656732E-2</v>
      </c>
      <c r="K31" s="34">
        <v>0.20363277755962722</v>
      </c>
      <c r="L31" s="34">
        <v>0.47521060875219084</v>
      </c>
      <c r="M31" s="34"/>
    </row>
    <row r="32" spans="1:32" x14ac:dyDescent="0.2">
      <c r="A32" t="str">
        <f t="shared" si="22"/>
        <v>$40,000 under $50,000</v>
      </c>
      <c r="I32" s="34">
        <v>0.37167067568477519</v>
      </c>
      <c r="J32" s="34">
        <v>0</v>
      </c>
      <c r="K32" s="34">
        <v>0.16315812116088196</v>
      </c>
      <c r="L32" s="34">
        <v>0.46517120315434285</v>
      </c>
      <c r="M32" s="34"/>
    </row>
    <row r="33" spans="1:13" x14ac:dyDescent="0.2">
      <c r="A33" t="str">
        <f t="shared" si="22"/>
        <v>$50,000 under $75,000</v>
      </c>
      <c r="I33" s="34">
        <v>0.51614513475093415</v>
      </c>
      <c r="J33" s="34">
        <v>2.1729023781813111E-2</v>
      </c>
      <c r="K33" s="34">
        <v>0.11402507028509026</v>
      </c>
      <c r="L33" s="34">
        <v>0.34810077118216248</v>
      </c>
      <c r="M33" s="34"/>
    </row>
    <row r="34" spans="1:13" x14ac:dyDescent="0.2">
      <c r="A34" t="str">
        <f t="shared" si="22"/>
        <v>$75,000 under $100,000</v>
      </c>
      <c r="I34" s="34">
        <v>0.71405207802367932</v>
      </c>
      <c r="J34" s="34">
        <v>1.2608713266560271E-2</v>
      </c>
      <c r="K34" s="34">
        <v>6.2151271846766915E-2</v>
      </c>
      <c r="L34" s="34">
        <v>0.21118793686299353</v>
      </c>
      <c r="M34" s="34"/>
    </row>
    <row r="35" spans="1:13" x14ac:dyDescent="0.2">
      <c r="A35" t="str">
        <f t="shared" si="22"/>
        <v>$100,000 under $200,000</v>
      </c>
      <c r="I35" s="34">
        <v>0.82927106460639455</v>
      </c>
      <c r="J35" s="34">
        <v>9.3461271030972834E-3</v>
      </c>
      <c r="K35" s="34">
        <v>3.4890607545389363E-2</v>
      </c>
      <c r="L35" s="34">
        <v>0.12649220074511883</v>
      </c>
      <c r="M35" s="34"/>
    </row>
    <row r="36" spans="1:13" x14ac:dyDescent="0.2">
      <c r="A36" t="str">
        <f t="shared" si="22"/>
        <v>$200,000 under $500,000</v>
      </c>
      <c r="I36" s="34">
        <v>0.8627802419169146</v>
      </c>
      <c r="J36" s="34">
        <v>8.9303735593996413E-3</v>
      </c>
      <c r="K36" s="34">
        <v>2.3563807461188163E-2</v>
      </c>
      <c r="L36" s="34">
        <v>0.10472557706249762</v>
      </c>
      <c r="M36" s="34"/>
    </row>
    <row r="37" spans="1:13" x14ac:dyDescent="0.2">
      <c r="A37" t="str">
        <f t="shared" si="22"/>
        <v>$500,000 under $1,000,000</v>
      </c>
      <c r="I37" s="34">
        <v>0.8579900077828827</v>
      </c>
      <c r="J37" s="34">
        <v>1.307691663946842E-2</v>
      </c>
      <c r="K37" s="34">
        <v>2.2357795017281346E-2</v>
      </c>
      <c r="L37" s="34">
        <v>0.10657528056036755</v>
      </c>
      <c r="M37" s="34"/>
    </row>
    <row r="38" spans="1:13" x14ac:dyDescent="0.2">
      <c r="A38" t="str">
        <f t="shared" si="22"/>
        <v>$1,000,000 under $1,500,000</v>
      </c>
      <c r="I38" s="34">
        <v>0.85346591920270509</v>
      </c>
      <c r="J38" s="34">
        <v>1.7804176306578868E-2</v>
      </c>
      <c r="K38" s="34">
        <v>1.8026635818947617E-2</v>
      </c>
      <c r="L38" s="34">
        <v>0.1107032686717684</v>
      </c>
      <c r="M38" s="34"/>
    </row>
    <row r="39" spans="1:13" x14ac:dyDescent="0.2">
      <c r="A39" t="str">
        <f t="shared" si="22"/>
        <v>$1,500,000 under $2,000,000</v>
      </c>
      <c r="I39" s="34">
        <v>0.83217770470710173</v>
      </c>
      <c r="J39" s="34">
        <v>2.246327602844991E-2</v>
      </c>
      <c r="K39" s="34">
        <v>2.2874298581078666E-2</v>
      </c>
      <c r="L39" s="34">
        <v>0.12248472068336967</v>
      </c>
      <c r="M39" s="34"/>
    </row>
    <row r="40" spans="1:13" x14ac:dyDescent="0.2">
      <c r="A40" t="str">
        <f t="shared" si="22"/>
        <v>$2,000,000 under $5,000,000</v>
      </c>
      <c r="I40" s="34">
        <v>0.82307100614100348</v>
      </c>
      <c r="J40" s="34">
        <v>2.64176638967E-2</v>
      </c>
      <c r="K40" s="34">
        <v>2.4463135064247254E-2</v>
      </c>
      <c r="L40" s="34">
        <v>0.12604819489804925</v>
      </c>
      <c r="M40" s="34"/>
    </row>
    <row r="41" spans="1:13" x14ac:dyDescent="0.2">
      <c r="A41" t="str">
        <f t="shared" si="22"/>
        <v>$5,000,000 under $10,000,000</v>
      </c>
      <c r="I41" s="34">
        <v>0.81148609879505507</v>
      </c>
      <c r="J41" s="34">
        <v>3.2549162797976108E-2</v>
      </c>
      <c r="K41" s="34">
        <v>2.5507276615721663E-2</v>
      </c>
      <c r="L41" s="34">
        <v>0.1304574617912472</v>
      </c>
      <c r="M41" s="34"/>
    </row>
    <row r="42" spans="1:13" x14ac:dyDescent="0.2">
      <c r="A42" t="str">
        <f t="shared" si="22"/>
        <v>$10,000,000 or more</v>
      </c>
      <c r="I42" s="34">
        <v>0.79774495236430387</v>
      </c>
      <c r="J42" s="34">
        <v>4.8859365440083909E-2</v>
      </c>
      <c r="K42" s="34">
        <v>2.4123765405121931E-2</v>
      </c>
      <c r="L42" s="34">
        <v>0.12927191679049035</v>
      </c>
      <c r="M42" s="34"/>
    </row>
    <row r="44" spans="1:13" x14ac:dyDescent="0.2">
      <c r="I44" s="36"/>
      <c r="J44" s="36"/>
      <c r="K44" s="36"/>
      <c r="L44" s="36"/>
      <c r="M44" s="36"/>
    </row>
    <row r="45" spans="1:13" x14ac:dyDescent="0.2">
      <c r="I45" s="36"/>
      <c r="J45" s="36"/>
      <c r="K45" s="36"/>
      <c r="L45" s="36"/>
      <c r="M45" s="36"/>
    </row>
    <row r="46" spans="1:13" x14ac:dyDescent="0.2">
      <c r="I46" s="36"/>
      <c r="J46" s="36"/>
      <c r="K46" s="36"/>
      <c r="L46" s="36"/>
      <c r="M46" s="36"/>
    </row>
    <row r="47" spans="1:13" x14ac:dyDescent="0.2">
      <c r="I47" s="36"/>
      <c r="J47" s="36"/>
      <c r="K47" s="36"/>
      <c r="L47" s="36"/>
      <c r="M47" s="36"/>
    </row>
    <row r="48" spans="1:13" x14ac:dyDescent="0.2">
      <c r="I48" s="36"/>
      <c r="J48" s="36"/>
      <c r="K48" s="36"/>
      <c r="L48" s="36"/>
      <c r="M48" s="36"/>
    </row>
    <row r="49" spans="9:13" x14ac:dyDescent="0.2">
      <c r="I49" s="36"/>
      <c r="J49" s="36"/>
      <c r="K49" s="36"/>
      <c r="L49" s="36"/>
      <c r="M49" s="36"/>
    </row>
    <row r="50" spans="9:13" x14ac:dyDescent="0.2">
      <c r="I50" s="36"/>
      <c r="J50" s="36"/>
      <c r="K50" s="36"/>
      <c r="L50" s="36"/>
      <c r="M50" s="36"/>
    </row>
    <row r="51" spans="9:13" x14ac:dyDescent="0.2">
      <c r="I51" s="36"/>
      <c r="J51" s="36"/>
      <c r="K51" s="36"/>
      <c r="L51" s="36"/>
      <c r="M51" s="36"/>
    </row>
    <row r="52" spans="9:13" x14ac:dyDescent="0.2">
      <c r="I52" s="36"/>
      <c r="J52" s="36"/>
      <c r="K52" s="36"/>
      <c r="L52" s="36"/>
      <c r="M52" s="36"/>
    </row>
    <row r="53" spans="9:13" x14ac:dyDescent="0.2">
      <c r="I53" s="36"/>
      <c r="J53" s="36"/>
      <c r="K53" s="36"/>
      <c r="L53" s="36"/>
      <c r="M53" s="36"/>
    </row>
    <row r="54" spans="9:13" x14ac:dyDescent="0.2">
      <c r="I54" s="36"/>
      <c r="J54" s="36"/>
      <c r="K54" s="36"/>
      <c r="L54" s="36"/>
      <c r="M54" s="36"/>
    </row>
    <row r="55" spans="9:13" x14ac:dyDescent="0.2">
      <c r="I55" s="36"/>
      <c r="J55" s="36"/>
      <c r="K55" s="36"/>
      <c r="L55" s="36"/>
      <c r="M55" s="36"/>
    </row>
    <row r="56" spans="9:13" x14ac:dyDescent="0.2">
      <c r="I56" s="36"/>
      <c r="J56" s="36"/>
      <c r="K56" s="36"/>
      <c r="L56" s="36"/>
      <c r="M56" s="36"/>
    </row>
    <row r="57" spans="9:13" x14ac:dyDescent="0.2">
      <c r="I57" s="36"/>
      <c r="J57" s="36"/>
      <c r="K57" s="36"/>
      <c r="L57" s="36"/>
      <c r="M57" s="36"/>
    </row>
    <row r="58" spans="9:13" x14ac:dyDescent="0.2">
      <c r="I58" s="36"/>
      <c r="J58" s="36"/>
      <c r="K58" s="36"/>
      <c r="L58" s="36"/>
      <c r="M58" s="36"/>
    </row>
    <row r="59" spans="9:13" x14ac:dyDescent="0.2">
      <c r="I59" s="36"/>
      <c r="J59" s="36"/>
      <c r="K59" s="36"/>
      <c r="L59" s="36"/>
      <c r="M59" s="36"/>
    </row>
    <row r="60" spans="9:13" x14ac:dyDescent="0.2">
      <c r="I60" s="36"/>
      <c r="J60" s="36"/>
      <c r="K60" s="36"/>
      <c r="L60" s="36"/>
      <c r="M60" s="3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"/>
  <sheetViews>
    <sheetView workbookViewId="0">
      <selection activeCell="A2" sqref="A2:A20"/>
    </sheetView>
  </sheetViews>
  <sheetFormatPr defaultRowHeight="12.75" x14ac:dyDescent="0.2"/>
  <cols>
    <col min="1" max="1" width="27.28515625" customWidth="1"/>
    <col min="2" max="6" width="10.7109375" customWidth="1"/>
    <col min="7" max="7" width="10.85546875" bestFit="1" customWidth="1"/>
  </cols>
  <sheetData>
    <row r="1" spans="1:19" x14ac:dyDescent="0.2">
      <c r="A1" t="s">
        <v>45</v>
      </c>
      <c r="B1" t="s">
        <v>47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I1" t="s">
        <v>49</v>
      </c>
      <c r="J1" t="s">
        <v>50</v>
      </c>
      <c r="K1" t="s">
        <v>51</v>
      </c>
      <c r="L1" t="s">
        <v>52</v>
      </c>
      <c r="M1" t="s">
        <v>48</v>
      </c>
      <c r="O1" t="s">
        <v>49</v>
      </c>
      <c r="P1" t="s">
        <v>50</v>
      </c>
      <c r="Q1" t="s">
        <v>51</v>
      </c>
      <c r="R1" t="s">
        <v>52</v>
      </c>
    </row>
    <row r="2" spans="1:19" x14ac:dyDescent="0.2">
      <c r="A2" t="str">
        <f>'TBL12'!A10</f>
        <v>No adjusted gross income</v>
      </c>
      <c r="B2" s="33">
        <f>'TBL12'!B10</f>
        <v>2450924</v>
      </c>
      <c r="C2" s="33">
        <f>'TBL12'!O10</f>
        <v>692121</v>
      </c>
      <c r="D2" s="33">
        <f>'TBL12'!AB10</f>
        <v>84933</v>
      </c>
      <c r="E2" s="33">
        <f>'TBL12'!AO10</f>
        <v>107462</v>
      </c>
      <c r="F2" s="33">
        <f>'TBL12'!BO10</f>
        <v>1563091</v>
      </c>
      <c r="G2" s="33">
        <f>SUM(C2:F2)</f>
        <v>2447607</v>
      </c>
      <c r="I2" s="41">
        <f t="shared" ref="I2:I20" si="0">C2/Total</f>
        <v>0.28277456307323845</v>
      </c>
      <c r="J2" s="41">
        <f t="shared" ref="J2:J20" si="1">D2/Total</f>
        <v>3.4700423719984455E-2</v>
      </c>
      <c r="K2" s="41">
        <f t="shared" ref="K2:K20" si="2">E2/Total</f>
        <v>4.3904924279101996E-2</v>
      </c>
      <c r="L2" s="41">
        <f t="shared" ref="L2:L20" si="3">F2/Total</f>
        <v>0.63862008892767508</v>
      </c>
      <c r="M2" s="41">
        <f t="shared" ref="M2:M20" si="4">G2/totret</f>
        <v>1.6837056883169485E-2</v>
      </c>
      <c r="O2" s="41">
        <f t="shared" ref="O2:O20" si="5">C2/totret</f>
        <v>4.7610914035775137E-3</v>
      </c>
      <c r="P2" s="41">
        <f t="shared" ref="P2:P20" si="6">D2/totret</f>
        <v>5.8425300804346202E-4</v>
      </c>
      <c r="Q2" s="41">
        <f t="shared" ref="Q2:Q20" si="7">E2/totret</f>
        <v>7.3922970753848927E-4</v>
      </c>
      <c r="R2" s="41">
        <f t="shared" ref="R2:R20" si="8">F2/totret</f>
        <v>1.0752482764010021E-2</v>
      </c>
      <c r="S2" s="41">
        <f>SUM(O2:R2)</f>
        <v>1.6837056883169485E-2</v>
      </c>
    </row>
    <row r="3" spans="1:19" x14ac:dyDescent="0.2">
      <c r="A3" t="str">
        <f>'TBL12'!A11</f>
        <v>$1 under $5,000</v>
      </c>
      <c r="B3" s="33">
        <f>'TBL12'!B11</f>
        <v>10692838</v>
      </c>
      <c r="C3" s="33">
        <f>'TBL12'!O11</f>
        <v>762132</v>
      </c>
      <c r="D3" s="33">
        <f>'TBL12'!AB11</f>
        <v>126515</v>
      </c>
      <c r="E3" s="33">
        <f>'TBL12'!AO11</f>
        <v>627508</v>
      </c>
      <c r="F3" s="33">
        <f>'TBL12'!BO11</f>
        <v>9173578</v>
      </c>
      <c r="G3" s="33">
        <f t="shared" ref="G3:G20" si="9">SUM(C3:F3)</f>
        <v>10689733</v>
      </c>
      <c r="I3" s="41">
        <f t="shared" si="0"/>
        <v>7.1295700276143473E-2</v>
      </c>
      <c r="J3" s="41">
        <f t="shared" si="1"/>
        <v>1.1835188025743954E-2</v>
      </c>
      <c r="K3" s="41">
        <f t="shared" si="2"/>
        <v>5.8701933902371557E-2</v>
      </c>
      <c r="L3" s="41">
        <f t="shared" si="3"/>
        <v>0.85816717779574103</v>
      </c>
      <c r="M3" s="41">
        <f t="shared" si="4"/>
        <v>7.3534534991481063E-2</v>
      </c>
      <c r="O3" s="41">
        <f t="shared" si="5"/>
        <v>5.2426961666982184E-3</v>
      </c>
      <c r="P3" s="41">
        <f t="shared" si="6"/>
        <v>8.7029504800982646E-4</v>
      </c>
      <c r="Q3" s="41">
        <f t="shared" si="7"/>
        <v>4.3166194126115498E-3</v>
      </c>
      <c r="R3" s="41">
        <f t="shared" si="8"/>
        <v>6.3104924364161472E-2</v>
      </c>
      <c r="S3" s="41">
        <f t="shared" ref="S3:S20" si="10">SUM(O3:R3)</f>
        <v>7.3534534991481063E-2</v>
      </c>
    </row>
    <row r="4" spans="1:19" x14ac:dyDescent="0.2">
      <c r="A4" t="str">
        <f>'TBL12'!A12</f>
        <v>$5,000 under $10,000</v>
      </c>
      <c r="B4" s="33">
        <f>'TBL12'!B12</f>
        <v>12386716</v>
      </c>
      <c r="C4" s="33">
        <f>'TBL12'!O12</f>
        <v>1200915</v>
      </c>
      <c r="D4" s="33">
        <f>'TBL12'!AB12</f>
        <v>151555</v>
      </c>
      <c r="E4" s="33">
        <f>'TBL12'!AO12</f>
        <v>1927132</v>
      </c>
      <c r="F4" s="33">
        <f>'TBL12'!BO12</f>
        <v>9104803</v>
      </c>
      <c r="G4" s="33">
        <f t="shared" si="9"/>
        <v>12384405</v>
      </c>
      <c r="I4" s="41">
        <f t="shared" si="0"/>
        <v>9.6969939209836889E-2</v>
      </c>
      <c r="J4" s="41">
        <f t="shared" si="1"/>
        <v>1.2237568135086021E-2</v>
      </c>
      <c r="K4" s="41">
        <f t="shared" si="2"/>
        <v>0.15560957510675724</v>
      </c>
      <c r="L4" s="41">
        <f t="shared" si="3"/>
        <v>0.73518291754831988</v>
      </c>
      <c r="M4" s="41">
        <f t="shared" si="4"/>
        <v>8.5192161751951434E-2</v>
      </c>
      <c r="O4" s="41">
        <f t="shared" si="5"/>
        <v>8.261078746241322E-3</v>
      </c>
      <c r="P4" s="41">
        <f t="shared" si="6"/>
        <v>1.0425448840147749E-3</v>
      </c>
      <c r="Q4" s="41">
        <f t="shared" si="7"/>
        <v>1.3256716092647298E-2</v>
      </c>
      <c r="R4" s="41">
        <f t="shared" si="8"/>
        <v>6.2631822029048032E-2</v>
      </c>
      <c r="S4" s="41">
        <f t="shared" si="10"/>
        <v>8.5192161751951434E-2</v>
      </c>
    </row>
    <row r="5" spans="1:19" x14ac:dyDescent="0.2">
      <c r="A5" t="str">
        <f>'TBL12'!A13</f>
        <v>$10,000 under $15,000</v>
      </c>
      <c r="B5" s="33">
        <f>'TBL12'!B13</f>
        <v>12925831</v>
      </c>
      <c r="C5" s="33">
        <f>'TBL12'!O13</f>
        <v>1763357</v>
      </c>
      <c r="D5" s="33">
        <f>'TBL12'!AB13</f>
        <v>197582</v>
      </c>
      <c r="E5" s="33">
        <f>'TBL12'!AO13</f>
        <v>3190256</v>
      </c>
      <c r="F5" s="33">
        <f>'TBL12'!BO13</f>
        <v>7770614</v>
      </c>
      <c r="G5" s="33">
        <f t="shared" si="9"/>
        <v>12921809</v>
      </c>
      <c r="I5" s="41">
        <f t="shared" si="0"/>
        <v>0.13646363291703198</v>
      </c>
      <c r="J5" s="41">
        <f t="shared" si="1"/>
        <v>1.529058353981242E-2</v>
      </c>
      <c r="K5" s="41">
        <f t="shared" si="2"/>
        <v>0.24688927068957606</v>
      </c>
      <c r="L5" s="41">
        <f t="shared" si="3"/>
        <v>0.60135651285357961</v>
      </c>
      <c r="M5" s="41">
        <f t="shared" si="4"/>
        <v>8.8888956914427608E-2</v>
      </c>
      <c r="O5" s="41">
        <f t="shared" si="5"/>
        <v>1.2130109986748319E-2</v>
      </c>
      <c r="P5" s="41">
        <f t="shared" si="6"/>
        <v>1.3591640214668421E-3</v>
      </c>
      <c r="Q5" s="41">
        <f t="shared" si="7"/>
        <v>2.1945729744960178E-2</v>
      </c>
      <c r="R5" s="41">
        <f t="shared" si="8"/>
        <v>5.345395316125226E-2</v>
      </c>
      <c r="S5" s="41">
        <f t="shared" si="10"/>
        <v>8.8888956914427594E-2</v>
      </c>
    </row>
    <row r="6" spans="1:19" x14ac:dyDescent="0.2">
      <c r="A6" t="str">
        <f>'TBL12'!A14</f>
        <v>$15,000 under $20,000</v>
      </c>
      <c r="B6" s="33">
        <f>'TBL12'!B14</f>
        <v>11880059</v>
      </c>
      <c r="C6" s="33">
        <f>'TBL12'!O14</f>
        <v>2037870</v>
      </c>
      <c r="D6" s="33">
        <f>'TBL12'!AB14</f>
        <v>181382</v>
      </c>
      <c r="E6" s="33">
        <f>'TBL12'!AO14</f>
        <v>3203117</v>
      </c>
      <c r="F6" s="33">
        <f>'TBL12'!BO14</f>
        <v>6451097</v>
      </c>
      <c r="G6" s="33">
        <f t="shared" si="9"/>
        <v>11873466</v>
      </c>
      <c r="I6" s="41">
        <f t="shared" si="0"/>
        <v>0.17163227653997579</v>
      </c>
      <c r="J6" s="41">
        <f t="shared" si="1"/>
        <v>1.5276247053724667E-2</v>
      </c>
      <c r="K6" s="41">
        <f t="shared" si="2"/>
        <v>0.26977101715707952</v>
      </c>
      <c r="L6" s="41">
        <f t="shared" si="3"/>
        <v>0.54332045924922012</v>
      </c>
      <c r="M6" s="41">
        <f t="shared" si="4"/>
        <v>8.1677418982041991E-2</v>
      </c>
      <c r="O6" s="41">
        <f t="shared" si="5"/>
        <v>1.4018481361797298E-2</v>
      </c>
      <c r="P6" s="41">
        <f t="shared" si="6"/>
        <v>1.2477244310802541E-3</v>
      </c>
      <c r="Q6" s="41">
        <f t="shared" si="7"/>
        <v>2.203420039755042E-2</v>
      </c>
      <c r="R6" s="41">
        <f t="shared" si="8"/>
        <v>4.4377012791614018E-2</v>
      </c>
      <c r="S6" s="41">
        <f t="shared" si="10"/>
        <v>8.1677418982041991E-2</v>
      </c>
    </row>
    <row r="7" spans="1:19" x14ac:dyDescent="0.2">
      <c r="A7" t="str">
        <f>'TBL12'!A15</f>
        <v>$20,000 under $25,000</v>
      </c>
      <c r="B7" s="33">
        <f>'TBL12'!B15</f>
        <v>10210706</v>
      </c>
      <c r="C7" s="33">
        <f>'TBL12'!O15</f>
        <v>2171240</v>
      </c>
      <c r="D7" s="33">
        <f>'TBL12'!AB15</f>
        <v>217821</v>
      </c>
      <c r="E7" s="33">
        <f>'TBL12'!AO15</f>
        <v>2535748</v>
      </c>
      <c r="F7" s="33">
        <f>'TBL12'!BO15</f>
        <v>5278728</v>
      </c>
      <c r="G7" s="33">
        <f t="shared" si="9"/>
        <v>10203537</v>
      </c>
      <c r="I7" s="41">
        <f t="shared" si="0"/>
        <v>0.2127928776070494</v>
      </c>
      <c r="J7" s="41">
        <f t="shared" si="1"/>
        <v>2.1347597406663983E-2</v>
      </c>
      <c r="K7" s="41">
        <f t="shared" si="2"/>
        <v>0.2485165683233177</v>
      </c>
      <c r="L7" s="41">
        <f t="shared" si="3"/>
        <v>0.51734295666296892</v>
      </c>
      <c r="M7" s="41">
        <f t="shared" si="4"/>
        <v>7.0189998998419489E-2</v>
      </c>
      <c r="O7" s="41">
        <f t="shared" si="5"/>
        <v>1.4935931866109597E-2</v>
      </c>
      <c r="P7" s="41">
        <f t="shared" si="6"/>
        <v>1.4983878405924074E-3</v>
      </c>
      <c r="Q7" s="41">
        <f t="shared" si="7"/>
        <v>1.7443377681704317E-2</v>
      </c>
      <c r="R7" s="41">
        <f t="shared" si="8"/>
        <v>3.6312301610013163E-2</v>
      </c>
      <c r="S7" s="41">
        <f t="shared" si="10"/>
        <v>7.0189998998419489E-2</v>
      </c>
    </row>
    <row r="8" spans="1:19" x14ac:dyDescent="0.2">
      <c r="A8" t="str">
        <f>'TBL12'!A16</f>
        <v>$25,000 under $30,000</v>
      </c>
      <c r="B8" s="33">
        <f>'TBL12'!B16</f>
        <v>8987613</v>
      </c>
      <c r="C8" s="33">
        <f>'TBL12'!O16</f>
        <v>2122016</v>
      </c>
      <c r="D8" s="33">
        <f>'TBL12'!AB16</f>
        <v>200491</v>
      </c>
      <c r="E8" s="33">
        <f>'TBL12'!AO16</f>
        <v>2188512</v>
      </c>
      <c r="F8" s="33">
        <f>'TBL12'!BO16</f>
        <v>4473611</v>
      </c>
      <c r="G8" s="33">
        <f t="shared" si="9"/>
        <v>8984630</v>
      </c>
      <c r="I8" s="41">
        <f t="shared" si="0"/>
        <v>0.23618290346959195</v>
      </c>
      <c r="J8" s="41">
        <f t="shared" si="1"/>
        <v>2.2314886645304257E-2</v>
      </c>
      <c r="K8" s="41">
        <f t="shared" si="2"/>
        <v>0.24358398732056857</v>
      </c>
      <c r="L8" s="41">
        <f t="shared" si="3"/>
        <v>0.49791822256453522</v>
      </c>
      <c r="M8" s="41">
        <f t="shared" si="4"/>
        <v>6.1805153516978441E-2</v>
      </c>
      <c r="O8" s="41">
        <f t="shared" si="5"/>
        <v>1.4597320607023831E-2</v>
      </c>
      <c r="P8" s="41">
        <f t="shared" si="6"/>
        <v>1.3791749948270017E-3</v>
      </c>
      <c r="Q8" s="41">
        <f t="shared" si="7"/>
        <v>1.5054745730625471E-2</v>
      </c>
      <c r="R8" s="41">
        <f t="shared" si="8"/>
        <v>3.0773912184502136E-2</v>
      </c>
      <c r="S8" s="41">
        <f t="shared" si="10"/>
        <v>6.1805153516978441E-2</v>
      </c>
    </row>
    <row r="9" spans="1:19" x14ac:dyDescent="0.2">
      <c r="A9" t="str">
        <f>'TBL12'!A17</f>
        <v>$30,000 under $40,000</v>
      </c>
      <c r="B9" s="33">
        <f>'TBL12'!B17</f>
        <v>14520079</v>
      </c>
      <c r="C9" s="33">
        <f>'TBL12'!O17</f>
        <v>4070283</v>
      </c>
      <c r="D9" s="33">
        <f>'TBL12'!AB17</f>
        <v>682401</v>
      </c>
      <c r="E9" s="33">
        <f>'TBL12'!AO17</f>
        <v>3013490</v>
      </c>
      <c r="F9" s="33">
        <f>'TBL12'!BO17</f>
        <v>7032475</v>
      </c>
      <c r="G9" s="33">
        <f t="shared" si="9"/>
        <v>14798649</v>
      </c>
      <c r="I9" s="41">
        <f t="shared" si="0"/>
        <v>0.27504422869952522</v>
      </c>
      <c r="J9" s="41">
        <f t="shared" si="1"/>
        <v>4.6112384988656732E-2</v>
      </c>
      <c r="K9" s="41">
        <f t="shared" si="2"/>
        <v>0.20363277755962722</v>
      </c>
      <c r="L9" s="41">
        <f t="shared" si="3"/>
        <v>0.47521060875219084</v>
      </c>
      <c r="M9" s="41">
        <f t="shared" si="4"/>
        <v>0.1017997149898081</v>
      </c>
      <c r="O9" s="41">
        <f t="shared" si="5"/>
        <v>2.7999424091203262E-2</v>
      </c>
      <c r="P9" s="41">
        <f t="shared" si="6"/>
        <v>4.6942276493455604E-3</v>
      </c>
      <c r="Q9" s="41">
        <f t="shared" si="7"/>
        <v>2.0729758718153041E-2</v>
      </c>
      <c r="R9" s="41">
        <f t="shared" si="8"/>
        <v>4.837630453110623E-2</v>
      </c>
      <c r="S9" s="41">
        <f t="shared" si="10"/>
        <v>0.10179971498980808</v>
      </c>
    </row>
    <row r="10" spans="1:19" x14ac:dyDescent="0.2">
      <c r="A10" t="str">
        <f>'TBL12'!A18</f>
        <v>$40,000 under $50,000</v>
      </c>
      <c r="B10" s="33">
        <f>'TBL12'!B18</f>
        <v>10983973</v>
      </c>
      <c r="C10" s="33">
        <f>'TBL12'!O18</f>
        <v>3974111</v>
      </c>
      <c r="D10" s="33">
        <f>'TBL12'!AB18</f>
        <v>0</v>
      </c>
      <c r="E10" s="33">
        <f>'TBL12'!AO18</f>
        <v>1744578</v>
      </c>
      <c r="F10" s="33">
        <f>'TBL12'!BO18</f>
        <v>4973871</v>
      </c>
      <c r="G10" s="33">
        <f t="shared" si="9"/>
        <v>10692560</v>
      </c>
      <c r="I10" s="41">
        <f t="shared" si="0"/>
        <v>0.37167067568477519</v>
      </c>
      <c r="J10" s="41">
        <f t="shared" si="1"/>
        <v>0</v>
      </c>
      <c r="K10" s="41">
        <f t="shared" si="2"/>
        <v>0.16315812116088196</v>
      </c>
      <c r="L10" s="41">
        <f t="shared" si="3"/>
        <v>0.46517120315434285</v>
      </c>
      <c r="M10" s="41">
        <f t="shared" si="4"/>
        <v>7.3553981887902228E-2</v>
      </c>
      <c r="O10" s="41">
        <f t="shared" si="5"/>
        <v>2.7337858147582338E-2</v>
      </c>
      <c r="P10" s="41">
        <f t="shared" si="6"/>
        <v>0</v>
      </c>
      <c r="Q10" s="41">
        <f t="shared" si="7"/>
        <v>1.2000929488731668E-2</v>
      </c>
      <c r="R10" s="41">
        <f t="shared" si="8"/>
        <v>3.421519425158822E-2</v>
      </c>
      <c r="S10" s="41">
        <f t="shared" si="10"/>
        <v>7.3553981887902228E-2</v>
      </c>
    </row>
    <row r="11" spans="1:19" x14ac:dyDescent="0.2">
      <c r="A11" t="str">
        <f>'TBL12'!A19</f>
        <v>$50,000 under $75,000</v>
      </c>
      <c r="B11" s="33">
        <f>'TBL12'!B19</f>
        <v>18949278</v>
      </c>
      <c r="C11" s="33">
        <f>'TBL12'!O19</f>
        <v>9774323</v>
      </c>
      <c r="D11" s="33">
        <f>'TBL12'!AB19</f>
        <v>411486</v>
      </c>
      <c r="E11" s="33">
        <f>'TBL12'!AO19</f>
        <v>2159311</v>
      </c>
      <c r="F11" s="33">
        <f>'TBL12'!BO19</f>
        <v>6592040</v>
      </c>
      <c r="G11" s="33">
        <f t="shared" si="9"/>
        <v>18937160</v>
      </c>
      <c r="I11" s="41">
        <f t="shared" si="0"/>
        <v>0.51614513475093415</v>
      </c>
      <c r="J11" s="41">
        <f t="shared" si="1"/>
        <v>2.1729023781813111E-2</v>
      </c>
      <c r="K11" s="41">
        <f t="shared" si="2"/>
        <v>0.11402507028509026</v>
      </c>
      <c r="L11" s="41">
        <f t="shared" si="3"/>
        <v>0.34810077118216248</v>
      </c>
      <c r="M11" s="41">
        <f t="shared" si="4"/>
        <v>0.13026847861020246</v>
      </c>
      <c r="O11" s="41">
        <f t="shared" si="5"/>
        <v>6.7237441446062141E-2</v>
      </c>
      <c r="P11" s="41">
        <f t="shared" si="6"/>
        <v>2.8306068697417021E-3</v>
      </c>
      <c r="Q11" s="41">
        <f t="shared" si="7"/>
        <v>1.4853872429460116E-2</v>
      </c>
      <c r="R11" s="41">
        <f t="shared" si="8"/>
        <v>4.5346557864938519E-2</v>
      </c>
      <c r="S11" s="41">
        <f t="shared" si="10"/>
        <v>0.13026847861020246</v>
      </c>
    </row>
    <row r="12" spans="1:19" x14ac:dyDescent="0.2">
      <c r="A12" t="str">
        <f>'TBL12'!A20</f>
        <v>$75,000 under $100,000</v>
      </c>
      <c r="B12" s="33">
        <f>'TBL12'!B20</f>
        <v>11926401</v>
      </c>
      <c r="C12" s="33">
        <f>'TBL12'!O20</f>
        <v>8512981</v>
      </c>
      <c r="D12" s="33">
        <f>'TBL12'!AB20</f>
        <v>150322</v>
      </c>
      <c r="E12" s="33">
        <f>'TBL12'!AO20</f>
        <v>740972</v>
      </c>
      <c r="F12" s="33">
        <f>'TBL12'!BO20</f>
        <v>2517798</v>
      </c>
      <c r="G12" s="33">
        <f t="shared" si="9"/>
        <v>11922073</v>
      </c>
      <c r="I12" s="41">
        <f t="shared" si="0"/>
        <v>0.71405207802367932</v>
      </c>
      <c r="J12" s="41">
        <f t="shared" si="1"/>
        <v>1.2608713266560271E-2</v>
      </c>
      <c r="K12" s="41">
        <f t="shared" si="2"/>
        <v>6.2151271846766915E-2</v>
      </c>
      <c r="L12" s="41">
        <f t="shared" si="3"/>
        <v>0.21118793686299353</v>
      </c>
      <c r="M12" s="41">
        <f t="shared" si="4"/>
        <v>8.2011785906111176E-2</v>
      </c>
      <c r="O12" s="41">
        <f t="shared" si="5"/>
        <v>5.8560686148691782E-2</v>
      </c>
      <c r="P12" s="41">
        <f t="shared" si="6"/>
        <v>1.0340630929686846E-3</v>
      </c>
      <c r="Q12" s="41">
        <f t="shared" si="7"/>
        <v>5.0971368004895639E-3</v>
      </c>
      <c r="R12" s="41">
        <f t="shared" si="8"/>
        <v>1.7319899863961152E-2</v>
      </c>
      <c r="S12" s="41">
        <f t="shared" si="10"/>
        <v>8.2011785906111176E-2</v>
      </c>
    </row>
    <row r="13" spans="1:19" x14ac:dyDescent="0.2">
      <c r="A13" t="str">
        <f>'TBL12'!A21</f>
        <v>$100,000 under $200,000</v>
      </c>
      <c r="B13" s="33">
        <f>'TBL12'!B21</f>
        <v>14755766</v>
      </c>
      <c r="C13" s="33">
        <f>'TBL12'!O21</f>
        <v>12229408</v>
      </c>
      <c r="D13" s="33">
        <f>'TBL12'!AB21</f>
        <v>137829</v>
      </c>
      <c r="E13" s="33">
        <f>'TBL12'!AO21</f>
        <v>514538</v>
      </c>
      <c r="F13" s="33">
        <f>'TBL12'!BO21</f>
        <v>1865403</v>
      </c>
      <c r="G13" s="33">
        <f t="shared" si="9"/>
        <v>14747178</v>
      </c>
      <c r="I13" s="41">
        <f t="shared" si="0"/>
        <v>0.82927106460639455</v>
      </c>
      <c r="J13" s="41">
        <f t="shared" si="1"/>
        <v>9.3461271030972834E-3</v>
      </c>
      <c r="K13" s="41">
        <f t="shared" si="2"/>
        <v>3.4890607545389363E-2</v>
      </c>
      <c r="L13" s="41">
        <f t="shared" si="3"/>
        <v>0.12649220074511883</v>
      </c>
      <c r="M13" s="41">
        <f t="shared" si="4"/>
        <v>0.10144564664679648</v>
      </c>
      <c r="O13" s="41">
        <f t="shared" si="5"/>
        <v>8.4125939394473034E-2</v>
      </c>
      <c r="P13" s="41">
        <f t="shared" si="6"/>
        <v>9.4812390761685476E-4</v>
      </c>
      <c r="Q13" s="41">
        <f t="shared" si="7"/>
        <v>3.5395002443416204E-3</v>
      </c>
      <c r="R13" s="41">
        <f t="shared" si="8"/>
        <v>1.2832083100364971E-2</v>
      </c>
      <c r="S13" s="41">
        <f t="shared" si="10"/>
        <v>0.10144564664679648</v>
      </c>
    </row>
    <row r="14" spans="1:19" x14ac:dyDescent="0.2">
      <c r="A14" t="str">
        <f>'TBL12'!A22</f>
        <v>$200,000 under $500,000</v>
      </c>
      <c r="B14" s="33">
        <f>'TBL12'!B22</f>
        <v>3801641</v>
      </c>
      <c r="C14" s="33">
        <f>'TBL12'!O22</f>
        <v>3278621</v>
      </c>
      <c r="D14" s="33">
        <f>'TBL12'!AB22</f>
        <v>33936</v>
      </c>
      <c r="E14" s="33">
        <f>'TBL12'!AO22</f>
        <v>89544</v>
      </c>
      <c r="F14" s="33">
        <f>'TBL12'!BO22</f>
        <v>397964</v>
      </c>
      <c r="G14" s="33">
        <f t="shared" si="9"/>
        <v>3800065</v>
      </c>
      <c r="I14" s="41">
        <f t="shared" si="0"/>
        <v>0.8627802419169146</v>
      </c>
      <c r="J14" s="41">
        <f t="shared" si="1"/>
        <v>8.9303735593996413E-3</v>
      </c>
      <c r="K14" s="41">
        <f t="shared" si="2"/>
        <v>2.3563807461188163E-2</v>
      </c>
      <c r="L14" s="41">
        <f t="shared" si="3"/>
        <v>0.10472557706249762</v>
      </c>
      <c r="M14" s="41">
        <f t="shared" si="4"/>
        <v>2.6140597965580849E-2</v>
      </c>
      <c r="O14" s="41">
        <f t="shared" si="5"/>
        <v>2.2553591436596652E-2</v>
      </c>
      <c r="P14" s="41">
        <f t="shared" si="6"/>
        <v>2.3344530489871929E-4</v>
      </c>
      <c r="Q14" s="41">
        <f t="shared" si="7"/>
        <v>6.1597201738127416E-4</v>
      </c>
      <c r="R14" s="41">
        <f t="shared" si="8"/>
        <v>2.7375892067042057E-3</v>
      </c>
      <c r="S14" s="41">
        <f t="shared" si="10"/>
        <v>2.6140597965580849E-2</v>
      </c>
    </row>
    <row r="15" spans="1:19" x14ac:dyDescent="0.2">
      <c r="A15" t="str">
        <f>'TBL12'!A23</f>
        <v>$500,000 under $1,000,000</v>
      </c>
      <c r="B15" s="33">
        <f>'TBL12'!B23</f>
        <v>597525</v>
      </c>
      <c r="C15" s="33">
        <f>'TBL12'!O23</f>
        <v>512619</v>
      </c>
      <c r="D15" s="33">
        <f>'TBL12'!AB23</f>
        <v>7813</v>
      </c>
      <c r="E15" s="33">
        <f>'TBL12'!AO23</f>
        <v>13358</v>
      </c>
      <c r="F15" s="33">
        <f>'TBL12'!BO23</f>
        <v>63675</v>
      </c>
      <c r="G15" s="33">
        <f t="shared" si="9"/>
        <v>597465</v>
      </c>
      <c r="I15" s="41">
        <f t="shared" si="0"/>
        <v>0.8579900077828827</v>
      </c>
      <c r="J15" s="41">
        <f t="shared" si="1"/>
        <v>1.307691663946842E-2</v>
      </c>
      <c r="K15" s="41">
        <f t="shared" si="2"/>
        <v>2.2357795017281346E-2</v>
      </c>
      <c r="L15" s="41">
        <f t="shared" si="3"/>
        <v>0.10657528056036755</v>
      </c>
      <c r="M15" s="41">
        <f t="shared" si="4"/>
        <v>4.1099540043409164E-3</v>
      </c>
      <c r="O15" s="41">
        <f t="shared" si="5"/>
        <v>3.5262994681717523E-3</v>
      </c>
      <c r="P15" s="41">
        <f t="shared" si="6"/>
        <v>5.3745525906815588E-5</v>
      </c>
      <c r="Q15" s="41">
        <f t="shared" si="7"/>
        <v>9.1889509159508853E-5</v>
      </c>
      <c r="R15" s="41">
        <f t="shared" si="8"/>
        <v>4.3801950110283923E-4</v>
      </c>
      <c r="S15" s="41">
        <f t="shared" si="10"/>
        <v>4.1099540043409155E-3</v>
      </c>
    </row>
    <row r="16" spans="1:19" x14ac:dyDescent="0.2">
      <c r="A16" t="str">
        <f>'TBL12'!A24</f>
        <v>$1,000,000 under $1,500,000</v>
      </c>
      <c r="B16" s="33">
        <f>'TBL12'!B24</f>
        <v>134907</v>
      </c>
      <c r="C16" s="33">
        <f>'TBL12'!O24</f>
        <v>115095</v>
      </c>
      <c r="D16" s="33">
        <f>'TBL12'!AB24</f>
        <v>2401</v>
      </c>
      <c r="E16" s="33">
        <f>'TBL12'!AO24</f>
        <v>2431</v>
      </c>
      <c r="F16" s="33">
        <f>'TBL12'!BO24</f>
        <v>14929</v>
      </c>
      <c r="G16" s="33">
        <f t="shared" si="9"/>
        <v>134856</v>
      </c>
      <c r="I16" s="41">
        <f t="shared" si="0"/>
        <v>0.85346591920270509</v>
      </c>
      <c r="J16" s="41">
        <f t="shared" si="1"/>
        <v>1.7804176306578868E-2</v>
      </c>
      <c r="K16" s="41">
        <f t="shared" si="2"/>
        <v>1.8026635818947617E-2</v>
      </c>
      <c r="L16" s="41">
        <f t="shared" si="3"/>
        <v>0.1107032686717684</v>
      </c>
      <c r="M16" s="41">
        <f t="shared" si="4"/>
        <v>9.2767267908479755E-4</v>
      </c>
      <c r="O16" s="41">
        <f t="shared" si="5"/>
        <v>7.9173701577434281E-4</v>
      </c>
      <c r="P16" s="41">
        <f t="shared" si="6"/>
        <v>1.6516447933222096E-5</v>
      </c>
      <c r="Q16" s="41">
        <f t="shared" si="7"/>
        <v>1.6722817545049112E-5</v>
      </c>
      <c r="R16" s="41">
        <f t="shared" si="8"/>
        <v>1.0269639783218353E-4</v>
      </c>
      <c r="S16" s="41">
        <f t="shared" si="10"/>
        <v>9.2767267908479755E-4</v>
      </c>
    </row>
    <row r="17" spans="1:19" x14ac:dyDescent="0.2">
      <c r="A17" t="str">
        <f>'TBL12'!A25</f>
        <v>$1,500,000 under $2,000,000</v>
      </c>
      <c r="B17" s="33">
        <f>'TBL12'!B25</f>
        <v>55986</v>
      </c>
      <c r="C17" s="33">
        <f>'TBL12'!O25</f>
        <v>46567</v>
      </c>
      <c r="D17" s="33">
        <f>'TBL12'!AB25</f>
        <v>1257</v>
      </c>
      <c r="E17" s="33">
        <f>'TBL12'!AO25</f>
        <v>1280</v>
      </c>
      <c r="F17" s="33">
        <f>'TBL12'!BO25</f>
        <v>6854</v>
      </c>
      <c r="G17" s="33">
        <f t="shared" si="9"/>
        <v>55958</v>
      </c>
      <c r="I17" s="41">
        <f t="shared" si="0"/>
        <v>0.83217770470710173</v>
      </c>
      <c r="J17" s="41">
        <f t="shared" si="1"/>
        <v>2.246327602844991E-2</v>
      </c>
      <c r="K17" s="41">
        <f t="shared" si="2"/>
        <v>2.2874298581078666E-2</v>
      </c>
      <c r="L17" s="41">
        <f t="shared" si="3"/>
        <v>0.12248472068336967</v>
      </c>
      <c r="M17" s="41">
        <f t="shared" si="4"/>
        <v>3.8493435795387007E-4</v>
      </c>
      <c r="O17" s="41">
        <f t="shared" si="5"/>
        <v>3.2033379046495349E-4</v>
      </c>
      <c r="P17" s="41">
        <f t="shared" si="6"/>
        <v>8.6468867355519258E-6</v>
      </c>
      <c r="Q17" s="41">
        <f t="shared" si="7"/>
        <v>8.8051034379526371E-6</v>
      </c>
      <c r="R17" s="41">
        <f t="shared" si="8"/>
        <v>4.7148577315412012E-5</v>
      </c>
      <c r="S17" s="41">
        <f t="shared" si="10"/>
        <v>3.8493435795387002E-4</v>
      </c>
    </row>
    <row r="18" spans="1:19" x14ac:dyDescent="0.2">
      <c r="A18" t="str">
        <f>'TBL12'!A26</f>
        <v>$2,000,000 under $5,000,000</v>
      </c>
      <c r="B18" s="33">
        <f>'TBL12'!B26</f>
        <v>79363</v>
      </c>
      <c r="C18" s="33">
        <f>'TBL12'!O26</f>
        <v>65272</v>
      </c>
      <c r="D18" s="33">
        <f>'TBL12'!AB26</f>
        <v>2095</v>
      </c>
      <c r="E18" s="33">
        <f>'TBL12'!AO26</f>
        <v>1940</v>
      </c>
      <c r="F18" s="33">
        <f>'TBL12'!BO26</f>
        <v>9996</v>
      </c>
      <c r="G18" s="33">
        <f t="shared" si="9"/>
        <v>79303</v>
      </c>
      <c r="I18" s="41">
        <f t="shared" si="0"/>
        <v>0.82307100614100348</v>
      </c>
      <c r="J18" s="41">
        <f t="shared" si="1"/>
        <v>2.64176638967E-2</v>
      </c>
      <c r="K18" s="41">
        <f t="shared" si="2"/>
        <v>2.4463135064247254E-2</v>
      </c>
      <c r="L18" s="41">
        <f t="shared" si="3"/>
        <v>0.12604819489804925</v>
      </c>
      <c r="M18" s="41">
        <f t="shared" si="4"/>
        <v>5.4552431089059216E-4</v>
      </c>
      <c r="O18" s="41">
        <f t="shared" si="5"/>
        <v>4.4900524343909732E-4</v>
      </c>
      <c r="P18" s="41">
        <f t="shared" si="6"/>
        <v>1.4411477892586543E-5</v>
      </c>
      <c r="Q18" s="41">
        <f t="shared" si="7"/>
        <v>1.3345234898146966E-5</v>
      </c>
      <c r="R18" s="41">
        <f t="shared" si="8"/>
        <v>6.8762354660761374E-5</v>
      </c>
      <c r="S18" s="41">
        <f t="shared" si="10"/>
        <v>5.4552431089059216E-4</v>
      </c>
    </row>
    <row r="19" spans="1:19" x14ac:dyDescent="0.2">
      <c r="A19" t="str">
        <f>'TBL12'!A27</f>
        <v>$5,000,000 under $10,000,000</v>
      </c>
      <c r="B19" s="33">
        <f>'TBL12'!B27</f>
        <v>19189</v>
      </c>
      <c r="C19" s="33">
        <f>'TBL12'!O27</f>
        <v>15557</v>
      </c>
      <c r="D19" s="33">
        <f>'TBL12'!AB27</f>
        <v>624</v>
      </c>
      <c r="E19" s="33">
        <f>'TBL12'!AO27</f>
        <v>489</v>
      </c>
      <c r="F19" s="33">
        <f>'TBL12'!BO27</f>
        <v>2501</v>
      </c>
      <c r="G19" s="33">
        <f t="shared" si="9"/>
        <v>19171</v>
      </c>
      <c r="I19" s="41">
        <f t="shared" si="0"/>
        <v>0.81148609879505507</v>
      </c>
      <c r="J19" s="41">
        <f t="shared" si="1"/>
        <v>3.2549162797976108E-2</v>
      </c>
      <c r="K19" s="41">
        <f t="shared" si="2"/>
        <v>2.5507276615721663E-2</v>
      </c>
      <c r="L19" s="41">
        <f t="shared" si="3"/>
        <v>0.1304574617912472</v>
      </c>
      <c r="M19" s="41">
        <f t="shared" si="4"/>
        <v>1.3187706094452343E-4</v>
      </c>
      <c r="O19" s="41">
        <f t="shared" si="5"/>
        <v>1.0701640170642905E-4</v>
      </c>
      <c r="P19" s="41">
        <f t="shared" si="6"/>
        <v>4.2924879260019105E-6</v>
      </c>
      <c r="Q19" s="41">
        <f t="shared" si="7"/>
        <v>3.3638246727803435E-6</v>
      </c>
      <c r="R19" s="41">
        <f t="shared" si="8"/>
        <v>1.7204346639312147E-5</v>
      </c>
      <c r="S19" s="41">
        <f t="shared" si="10"/>
        <v>1.3187706094452343E-4</v>
      </c>
    </row>
    <row r="20" spans="1:19" x14ac:dyDescent="0.2">
      <c r="A20" t="str">
        <f>'TBL12'!A28</f>
        <v>$10,000,000 or more</v>
      </c>
      <c r="B20" s="33">
        <f>'TBL12'!B28</f>
        <v>11445</v>
      </c>
      <c r="C20" s="33">
        <f>'TBL12'!O28</f>
        <v>9127</v>
      </c>
      <c r="D20" s="33">
        <f>'TBL12'!AB28</f>
        <v>559</v>
      </c>
      <c r="E20" s="33">
        <f>'TBL12'!AO28</f>
        <v>276</v>
      </c>
      <c r="F20" s="33">
        <f>'TBL12'!BO28</f>
        <v>1479</v>
      </c>
      <c r="G20" s="33">
        <f t="shared" si="9"/>
        <v>11441</v>
      </c>
      <c r="I20" s="41">
        <f t="shared" si="0"/>
        <v>0.79774495236430387</v>
      </c>
      <c r="J20" s="41">
        <f t="shared" si="1"/>
        <v>4.8859365440083909E-2</v>
      </c>
      <c r="K20" s="41">
        <f t="shared" si="2"/>
        <v>2.4123765405121931E-2</v>
      </c>
      <c r="L20" s="41">
        <f t="shared" si="3"/>
        <v>0.12927191679049035</v>
      </c>
      <c r="M20" s="41">
        <f t="shared" si="4"/>
        <v>7.8702490963762598E-5</v>
      </c>
      <c r="O20" s="41">
        <f t="shared" si="5"/>
        <v>6.2784514904838846E-5</v>
      </c>
      <c r="P20" s="41">
        <f t="shared" si="6"/>
        <v>3.8453537670433784E-6</v>
      </c>
      <c r="Q20" s="41">
        <f t="shared" si="7"/>
        <v>1.8986004288085374E-6</v>
      </c>
      <c r="R20" s="41">
        <f t="shared" si="8"/>
        <v>1.0174021863071837E-5</v>
      </c>
      <c r="S20" s="41">
        <f t="shared" si="10"/>
        <v>7.8702490963762598E-5</v>
      </c>
    </row>
    <row r="21" spans="1:19" x14ac:dyDescent="0.2">
      <c r="I21" s="41"/>
      <c r="J21" s="41"/>
      <c r="K21" s="41"/>
      <c r="L21" s="41"/>
    </row>
    <row r="22" spans="1:19" x14ac:dyDescent="0.2">
      <c r="A22" t="s">
        <v>48</v>
      </c>
      <c r="B22" s="33">
        <f>SUM(B2:B20)</f>
        <v>145370240</v>
      </c>
      <c r="C22" s="33">
        <f t="shared" ref="C22:F22" si="11">SUM(C2:C20)</f>
        <v>53353615</v>
      </c>
      <c r="D22" s="33">
        <f t="shared" si="11"/>
        <v>2591002</v>
      </c>
      <c r="E22" s="33">
        <f t="shared" si="11"/>
        <v>22061942</v>
      </c>
      <c r="F22" s="33">
        <f t="shared" si="11"/>
        <v>67294507</v>
      </c>
      <c r="G22" s="33">
        <f>SUM(C22:F22)</f>
        <v>145301066</v>
      </c>
      <c r="I22" s="41">
        <f>C22/totret</f>
        <v>0.3670188272372667</v>
      </c>
      <c r="J22" s="41">
        <f>D22/totret</f>
        <v>1.782346923276731E-2</v>
      </c>
      <c r="K22" s="41">
        <f>E22/totret</f>
        <v>0.15176381355633725</v>
      </c>
      <c r="L22" s="41">
        <f>F22/totret</f>
        <v>0.46291804292267796</v>
      </c>
      <c r="M22" s="41">
        <f>G22/totret</f>
        <v>0.99952415294904928</v>
      </c>
      <c r="O22" s="41">
        <f>SUM(O2:O20)</f>
        <v>0.36701882723726664</v>
      </c>
      <c r="P22" s="41">
        <f t="shared" ref="P22:S22" si="12">SUM(P2:P20)</f>
        <v>1.7823469232767307E-2</v>
      </c>
      <c r="Q22" s="41">
        <f t="shared" si="12"/>
        <v>0.15176381355633731</v>
      </c>
      <c r="R22" s="41">
        <f t="shared" si="12"/>
        <v>0.46291804292267796</v>
      </c>
      <c r="S22" s="41">
        <f t="shared" si="12"/>
        <v>0.99952415294904917</v>
      </c>
    </row>
    <row r="23" spans="1:19" x14ac:dyDescent="0.2">
      <c r="C23" s="42">
        <f>C22/totret</f>
        <v>0.3670188272372667</v>
      </c>
      <c r="D23" s="42">
        <f>D22/totret</f>
        <v>1.782346923276731E-2</v>
      </c>
      <c r="E23" s="42">
        <f>E22/totret</f>
        <v>0.15176381355633725</v>
      </c>
      <c r="F23" s="42">
        <f>F22/totret</f>
        <v>0.46291804292267796</v>
      </c>
      <c r="G23" s="34">
        <f>G22/totret</f>
        <v>0.99952415294904928</v>
      </c>
    </row>
    <row r="25" spans="1:19" x14ac:dyDescent="0.2">
      <c r="A25" t="s">
        <v>54</v>
      </c>
      <c r="C25">
        <v>0.1</v>
      </c>
      <c r="D25">
        <v>0.1</v>
      </c>
      <c r="E25">
        <v>0.1</v>
      </c>
      <c r="F25">
        <v>0.1</v>
      </c>
      <c r="I25" s="35"/>
      <c r="J25" s="35"/>
      <c r="K25" s="35"/>
      <c r="L25" s="35"/>
      <c r="M25" s="35"/>
    </row>
    <row r="26" spans="1:19" x14ac:dyDescent="0.2">
      <c r="A26" t="s">
        <v>55</v>
      </c>
      <c r="C26">
        <v>0.15</v>
      </c>
      <c r="D26">
        <v>0.15</v>
      </c>
      <c r="E26">
        <v>0.15</v>
      </c>
      <c r="F26">
        <v>0.15</v>
      </c>
      <c r="I26" s="37"/>
      <c r="J26" s="35"/>
      <c r="K26" s="35"/>
      <c r="L26" s="35"/>
      <c r="M26" s="35"/>
    </row>
    <row r="27" spans="1:19" x14ac:dyDescent="0.2">
      <c r="A27" t="s">
        <v>56</v>
      </c>
      <c r="C27">
        <v>0.25</v>
      </c>
      <c r="D27">
        <v>0.25</v>
      </c>
      <c r="E27">
        <v>0.25</v>
      </c>
      <c r="F27">
        <v>0.25</v>
      </c>
      <c r="I27" s="37"/>
      <c r="J27" s="35"/>
      <c r="K27" s="35"/>
      <c r="L27" s="35"/>
      <c r="M27" s="35"/>
    </row>
    <row r="28" spans="1:19" x14ac:dyDescent="0.2">
      <c r="A28" t="s">
        <v>57</v>
      </c>
      <c r="C28">
        <v>0.28000000000000003</v>
      </c>
      <c r="D28">
        <v>0.28000000000000003</v>
      </c>
      <c r="E28">
        <v>0.28000000000000003</v>
      </c>
      <c r="F28">
        <v>0.28000000000000003</v>
      </c>
      <c r="I28" s="37"/>
      <c r="J28" s="35"/>
      <c r="K28" s="35"/>
      <c r="L28" s="35"/>
      <c r="M28" s="35"/>
    </row>
    <row r="29" spans="1:19" x14ac:dyDescent="0.2">
      <c r="A29" t="s">
        <v>58</v>
      </c>
      <c r="C29">
        <v>0.33</v>
      </c>
      <c r="D29">
        <v>0.33</v>
      </c>
      <c r="E29">
        <v>0.33</v>
      </c>
      <c r="F29">
        <v>0.33</v>
      </c>
      <c r="I29" s="37"/>
      <c r="J29" s="35"/>
      <c r="K29" s="35"/>
      <c r="L29" s="35"/>
      <c r="M29" s="35"/>
    </row>
    <row r="30" spans="1:19" x14ac:dyDescent="0.2">
      <c r="A30" t="s">
        <v>59</v>
      </c>
      <c r="C30">
        <v>0.35</v>
      </c>
      <c r="D30">
        <v>0.35</v>
      </c>
      <c r="E30">
        <v>0.35</v>
      </c>
      <c r="F30">
        <v>0.35</v>
      </c>
      <c r="I30" s="37"/>
      <c r="J30" s="35"/>
      <c r="K30" s="35"/>
      <c r="L30" s="35"/>
      <c r="M30" s="35"/>
    </row>
    <row r="31" spans="1:19" x14ac:dyDescent="0.2">
      <c r="A31" t="s">
        <v>60</v>
      </c>
      <c r="C31">
        <v>17000</v>
      </c>
      <c r="D31">
        <v>8500</v>
      </c>
      <c r="E31">
        <v>12150</v>
      </c>
      <c r="F31">
        <v>8500</v>
      </c>
      <c r="I31" s="37"/>
      <c r="J31" s="35"/>
      <c r="K31" s="35"/>
      <c r="L31" s="35"/>
      <c r="M31" s="35"/>
    </row>
    <row r="32" spans="1:19" x14ac:dyDescent="0.2">
      <c r="A32" t="s">
        <v>61</v>
      </c>
      <c r="C32">
        <v>69000</v>
      </c>
      <c r="D32">
        <v>34500</v>
      </c>
      <c r="E32">
        <v>46250</v>
      </c>
      <c r="F32">
        <v>34500</v>
      </c>
      <c r="I32" s="38"/>
    </row>
    <row r="33" spans="1:9" x14ac:dyDescent="0.2">
      <c r="A33" t="s">
        <v>62</v>
      </c>
      <c r="C33">
        <v>139350</v>
      </c>
      <c r="D33">
        <v>69675</v>
      </c>
      <c r="E33">
        <v>119400</v>
      </c>
      <c r="F33">
        <v>83600</v>
      </c>
      <c r="I33" s="40"/>
    </row>
    <row r="34" spans="1:9" x14ac:dyDescent="0.2">
      <c r="A34" t="s">
        <v>63</v>
      </c>
      <c r="C34">
        <v>212300</v>
      </c>
      <c r="D34">
        <v>106150</v>
      </c>
      <c r="E34">
        <v>193350</v>
      </c>
      <c r="F34">
        <v>174401</v>
      </c>
      <c r="I34" s="39"/>
    </row>
    <row r="35" spans="1:9" x14ac:dyDescent="0.2">
      <c r="A35" t="s">
        <v>64</v>
      </c>
      <c r="C35">
        <v>379151</v>
      </c>
      <c r="D35">
        <v>189575</v>
      </c>
      <c r="E35">
        <v>379151</v>
      </c>
      <c r="F35">
        <v>379150</v>
      </c>
    </row>
  </sheetData>
  <pageMargins left="0.7" right="0.7" top="0.75" bottom="0.75" header="0.3" footer="0.3"/>
  <pageSetup orientation="portrait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B12" sqref="B12:E16"/>
    </sheetView>
  </sheetViews>
  <sheetFormatPr defaultRowHeight="12.75" x14ac:dyDescent="0.2"/>
  <sheetData>
    <row r="1" spans="1:5" x14ac:dyDescent="0.2">
      <c r="A1" s="35" t="s">
        <v>85</v>
      </c>
      <c r="B1" s="35" t="s">
        <v>65</v>
      </c>
      <c r="C1" s="35" t="s">
        <v>66</v>
      </c>
      <c r="D1" s="35" t="s">
        <v>67</v>
      </c>
      <c r="E1" s="35" t="s">
        <v>68</v>
      </c>
    </row>
    <row r="2" spans="1:5" ht="25.5" x14ac:dyDescent="0.2">
      <c r="A2" s="37">
        <v>0.1</v>
      </c>
      <c r="B2" s="35" t="s">
        <v>87</v>
      </c>
      <c r="C2" s="35" t="s">
        <v>86</v>
      </c>
      <c r="D2" s="35" t="s">
        <v>88</v>
      </c>
      <c r="E2" s="35" t="s">
        <v>86</v>
      </c>
    </row>
    <row r="3" spans="1:5" ht="25.5" x14ac:dyDescent="0.2">
      <c r="A3" s="37">
        <v>0.15</v>
      </c>
      <c r="B3" s="35" t="s">
        <v>90</v>
      </c>
      <c r="C3" s="35" t="s">
        <v>91</v>
      </c>
      <c r="D3" s="35" t="s">
        <v>92</v>
      </c>
      <c r="E3" s="35" t="s">
        <v>89</v>
      </c>
    </row>
    <row r="4" spans="1:5" ht="25.5" x14ac:dyDescent="0.2">
      <c r="A4" s="37">
        <v>0.25</v>
      </c>
      <c r="B4" s="35" t="s">
        <v>94</v>
      </c>
      <c r="C4" s="35" t="s">
        <v>95</v>
      </c>
      <c r="D4" s="35" t="s">
        <v>96</v>
      </c>
      <c r="E4" s="35" t="s">
        <v>93</v>
      </c>
    </row>
    <row r="5" spans="1:5" ht="25.5" x14ac:dyDescent="0.2">
      <c r="A5" s="37">
        <v>0.28000000000000003</v>
      </c>
      <c r="B5" s="35" t="s">
        <v>98</v>
      </c>
      <c r="C5" s="35" t="s">
        <v>99</v>
      </c>
      <c r="D5" s="35" t="s">
        <v>100</v>
      </c>
      <c r="E5" s="35" t="s">
        <v>97</v>
      </c>
    </row>
    <row r="6" spans="1:5" ht="25.5" x14ac:dyDescent="0.2">
      <c r="A6" s="37">
        <v>0.33</v>
      </c>
      <c r="B6" s="35" t="s">
        <v>102</v>
      </c>
      <c r="C6" s="35" t="s">
        <v>103</v>
      </c>
      <c r="D6" s="35" t="s">
        <v>104</v>
      </c>
      <c r="E6" s="35" t="s">
        <v>101</v>
      </c>
    </row>
    <row r="7" spans="1:5" ht="25.5" x14ac:dyDescent="0.2">
      <c r="A7" s="37">
        <v>0.35</v>
      </c>
      <c r="B7" s="35" t="s">
        <v>105</v>
      </c>
      <c r="C7" s="35" t="s">
        <v>106</v>
      </c>
      <c r="D7" s="35" t="s">
        <v>105</v>
      </c>
      <c r="E7" s="35" t="s">
        <v>105</v>
      </c>
    </row>
    <row r="8" spans="1:5" x14ac:dyDescent="0.2">
      <c r="A8" s="38"/>
    </row>
    <row r="9" spans="1:5" x14ac:dyDescent="0.2">
      <c r="A9" s="40" t="s">
        <v>107</v>
      </c>
    </row>
    <row r="10" spans="1:5" x14ac:dyDescent="0.2">
      <c r="A10" s="39" t="s">
        <v>108</v>
      </c>
    </row>
    <row r="12" spans="1:5" x14ac:dyDescent="0.2">
      <c r="A12" s="37">
        <v>0.1</v>
      </c>
      <c r="B12">
        <v>17000</v>
      </c>
      <c r="C12">
        <v>8500</v>
      </c>
      <c r="D12">
        <v>12150</v>
      </c>
      <c r="E12">
        <v>8500</v>
      </c>
    </row>
    <row r="13" spans="1:5" x14ac:dyDescent="0.2">
      <c r="A13" s="37">
        <v>0.15</v>
      </c>
      <c r="B13">
        <v>69000</v>
      </c>
      <c r="C13">
        <v>34500</v>
      </c>
      <c r="D13">
        <v>46250</v>
      </c>
      <c r="E13">
        <v>34500</v>
      </c>
    </row>
    <row r="14" spans="1:5" x14ac:dyDescent="0.2">
      <c r="A14" s="37">
        <v>0.25</v>
      </c>
      <c r="B14">
        <v>139350</v>
      </c>
      <c r="C14">
        <v>69675</v>
      </c>
      <c r="D14">
        <v>119400</v>
      </c>
      <c r="E14">
        <v>83600</v>
      </c>
    </row>
    <row r="15" spans="1:5" x14ac:dyDescent="0.2">
      <c r="A15" s="37">
        <v>0.28000000000000003</v>
      </c>
      <c r="B15">
        <v>212300</v>
      </c>
      <c r="C15">
        <v>106150</v>
      </c>
      <c r="D15">
        <v>193350</v>
      </c>
      <c r="E15">
        <v>174400</v>
      </c>
    </row>
    <row r="16" spans="1:5" x14ac:dyDescent="0.2">
      <c r="A16" s="37">
        <v>0.33</v>
      </c>
      <c r="B16">
        <v>379150</v>
      </c>
      <c r="C16">
        <v>189576</v>
      </c>
      <c r="D16">
        <v>379150</v>
      </c>
      <c r="E16">
        <v>379150</v>
      </c>
    </row>
    <row r="17" spans="1:1" x14ac:dyDescent="0.2">
      <c r="A17" s="37">
        <v>0.35</v>
      </c>
    </row>
  </sheetData>
  <hyperlinks>
    <hyperlink ref="A9" r:id="rId1" location="ixzz33XDbUBKf" display="http://www.bankrate.com/finance/taxes/2011-tax-bracket-rates.aspx - ixzz33XDbUBKf"/>
  </hyperlinks>
  <pageMargins left="0.7" right="0.7" top="0.75" bottom="0.75" header="0.3" footer="0.3"/>
  <pageSetup orientation="portrait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tabSelected="1" workbookViewId="0">
      <selection activeCell="F20" sqref="F20:F24"/>
    </sheetView>
  </sheetViews>
  <sheetFormatPr defaultRowHeight="15" x14ac:dyDescent="0.25"/>
  <cols>
    <col min="1" max="1" width="9.140625" style="47"/>
    <col min="2" max="4" width="14.140625" style="47" customWidth="1"/>
    <col min="5" max="5" width="14.140625" style="48" customWidth="1"/>
    <col min="6" max="7" width="9.140625" style="47"/>
    <col min="8" max="15" width="18" style="47" customWidth="1"/>
    <col min="16" max="16384" width="9.140625" style="47"/>
  </cols>
  <sheetData>
    <row r="1" spans="1:15" x14ac:dyDescent="0.25">
      <c r="B1" s="47" t="s">
        <v>65</v>
      </c>
      <c r="C1" s="48" t="s">
        <v>66</v>
      </c>
      <c r="D1" s="47" t="s">
        <v>67</v>
      </c>
      <c r="E1" s="48" t="s">
        <v>68</v>
      </c>
      <c r="H1" s="47" t="s">
        <v>110</v>
      </c>
      <c r="L1" s="47" t="s">
        <v>109</v>
      </c>
    </row>
    <row r="2" spans="1:15" x14ac:dyDescent="0.25">
      <c r="A2" s="47" t="s">
        <v>76</v>
      </c>
      <c r="B2" s="48">
        <v>-5.8225289458473398E-2</v>
      </c>
      <c r="C2" s="48">
        <v>-9.0539050220250804E-4</v>
      </c>
      <c r="D2" s="49">
        <v>-7.5582743202420302E-3</v>
      </c>
      <c r="E2" s="48">
        <v>-1.4311051594988E-2</v>
      </c>
      <c r="H2" s="47" t="s">
        <v>65</v>
      </c>
      <c r="I2" s="48" t="s">
        <v>66</v>
      </c>
      <c r="J2" s="47" t="s">
        <v>67</v>
      </c>
      <c r="K2" s="48" t="s">
        <v>68</v>
      </c>
      <c r="L2" s="47" t="s">
        <v>65</v>
      </c>
      <c r="M2" s="48" t="s">
        <v>66</v>
      </c>
      <c r="N2" s="47" t="s">
        <v>67</v>
      </c>
      <c r="O2" s="48" t="s">
        <v>68</v>
      </c>
    </row>
    <row r="3" spans="1:15" x14ac:dyDescent="0.25">
      <c r="A3" s="47" t="s">
        <v>77</v>
      </c>
      <c r="B3" s="48">
        <v>0.99521975554830899</v>
      </c>
      <c r="C3" s="48">
        <v>0.99995916446666699</v>
      </c>
      <c r="D3" s="49">
        <v>0.99963313949175203</v>
      </c>
      <c r="E3" s="49">
        <v>0.99749901215614101</v>
      </c>
      <c r="H3" s="54">
        <f>Sheet1!D4</f>
        <v>-182968.44626878825</v>
      </c>
      <c r="I3" s="54">
        <f>Sheet1!E4</f>
        <v>-137798.3704802609</v>
      </c>
      <c r="J3" s="54">
        <f>Sheet1!F4</f>
        <v>-64444.761869311944</v>
      </c>
      <c r="K3" s="54">
        <f>Sheet1!G4</f>
        <v>-32216.312421989507</v>
      </c>
      <c r="L3" s="49">
        <f>Sheet2!O2</f>
        <v>4.7610914035775137E-3</v>
      </c>
      <c r="M3" s="49">
        <f>Sheet2!P2</f>
        <v>5.8425300804346202E-4</v>
      </c>
      <c r="N3" s="49">
        <f>Sheet2!Q2</f>
        <v>7.3922970753848927E-4</v>
      </c>
      <c r="O3" s="49">
        <f>Sheet2!R2</f>
        <v>1.0752482764010021E-2</v>
      </c>
    </row>
    <row r="4" spans="1:15" x14ac:dyDescent="0.25">
      <c r="A4" s="47" t="s">
        <v>78</v>
      </c>
      <c r="B4" s="50">
        <v>1.6035290795215302E-5</v>
      </c>
      <c r="C4" s="50">
        <v>9.6967652407631304E-8</v>
      </c>
      <c r="D4" s="51">
        <v>1.78652140471816E-6</v>
      </c>
      <c r="E4" s="51">
        <v>7.6225732955660703E-6</v>
      </c>
      <c r="H4" s="48">
        <f>Sheet1!D5</f>
        <v>2607.1809082941013</v>
      </c>
      <c r="I4" s="48">
        <f>Sheet1!E5</f>
        <v>2294.8899339999211</v>
      </c>
      <c r="J4" s="48">
        <f>Sheet1!F5</f>
        <v>2986.6121228733341</v>
      </c>
      <c r="K4" s="48">
        <f>Sheet1!G5</f>
        <v>2546.3619538635853</v>
      </c>
      <c r="L4" s="49">
        <f>Sheet2!O3</f>
        <v>5.2426961666982184E-3</v>
      </c>
      <c r="M4" s="49">
        <f>Sheet2!P3</f>
        <v>8.7029504800982646E-4</v>
      </c>
      <c r="N4" s="49">
        <f>Sheet2!Q3</f>
        <v>4.3166194126115498E-3</v>
      </c>
      <c r="O4" s="49">
        <f>Sheet2!R3</f>
        <v>6.3104924364161472E-2</v>
      </c>
    </row>
    <row r="5" spans="1:15" x14ac:dyDescent="0.25">
      <c r="C5" s="48"/>
      <c r="D5" s="52"/>
      <c r="E5" s="52"/>
      <c r="H5" s="48">
        <f>Sheet1!D6</f>
        <v>7811.9958531619641</v>
      </c>
      <c r="I5" s="48">
        <f>Sheet1!E6</f>
        <v>7579.7961136221174</v>
      </c>
      <c r="J5" s="48">
        <f>Sheet1!F6</f>
        <v>8116.4263786808588</v>
      </c>
      <c r="K5" s="48">
        <f>Sheet1!G6</f>
        <v>7477.8871107919631</v>
      </c>
      <c r="L5" s="49">
        <f>Sheet2!O4</f>
        <v>8.261078746241322E-3</v>
      </c>
      <c r="M5" s="49">
        <f>Sheet2!P4</f>
        <v>1.0425448840147749E-3</v>
      </c>
      <c r="N5" s="49">
        <f>Sheet2!Q4</f>
        <v>1.3256716092647298E-2</v>
      </c>
      <c r="O5" s="49">
        <f>Sheet2!R4</f>
        <v>6.2631822029048032E-2</v>
      </c>
    </row>
    <row r="6" spans="1:15" x14ac:dyDescent="0.25">
      <c r="A6" s="47" t="s">
        <v>71</v>
      </c>
      <c r="B6" s="86">
        <v>76889.129785082376</v>
      </c>
      <c r="C6" s="86">
        <v>35441.985389288369</v>
      </c>
      <c r="D6" s="86">
        <v>48123.440648483709</v>
      </c>
      <c r="E6" s="86">
        <v>36873.220997846052</v>
      </c>
      <c r="H6" s="48">
        <f>Sheet1!D7</f>
        <v>12652.385761930227</v>
      </c>
      <c r="I6" s="48">
        <f>Sheet1!E7</f>
        <v>12449.727201870615</v>
      </c>
      <c r="J6" s="48">
        <f>Sheet1!F7</f>
        <v>12612.515421959868</v>
      </c>
      <c r="K6" s="48">
        <f>Sheet1!G7</f>
        <v>12404.438439484962</v>
      </c>
      <c r="L6" s="49">
        <f>Sheet2!O5</f>
        <v>1.2130109986748319E-2</v>
      </c>
      <c r="M6" s="49">
        <f>Sheet2!P5</f>
        <v>1.3591640214668421E-3</v>
      </c>
      <c r="N6" s="49">
        <f>Sheet2!Q5</f>
        <v>2.1945729744960178E-2</v>
      </c>
      <c r="O6" s="49">
        <f>Sheet2!R5</f>
        <v>5.345395316125226E-2</v>
      </c>
    </row>
    <row r="7" spans="1:15" x14ac:dyDescent="0.25">
      <c r="A7" s="47" t="s">
        <v>79</v>
      </c>
      <c r="B7" s="86">
        <f>(B2+B3*B6/10^5+B4*B6^2/10^10)*10^5</f>
        <v>70699.999999679232</v>
      </c>
      <c r="C7" s="86">
        <f t="shared" ref="C7:E7" si="0">(C2+C3*C6/10^5+C4*C6^2/10^10)*10^5</f>
        <v>35350.000264736344</v>
      </c>
      <c r="D7" s="86">
        <f t="shared" si="0"/>
        <v>47349.999999998137</v>
      </c>
      <c r="E7" s="86">
        <f t="shared" si="0"/>
        <v>35349.999999998436</v>
      </c>
      <c r="H7" s="48">
        <f>Sheet1!D8</f>
        <v>17543.794746475487</v>
      </c>
      <c r="I7" s="48">
        <f>Sheet1!E8</f>
        <v>17555.54575426448</v>
      </c>
      <c r="J7" s="48">
        <f>Sheet1!F8</f>
        <v>17414.570245170562</v>
      </c>
      <c r="K7" s="48">
        <f>Sheet1!G8</f>
        <v>17382.417129985799</v>
      </c>
      <c r="L7" s="49">
        <f>Sheet2!O6</f>
        <v>1.4018481361797298E-2</v>
      </c>
      <c r="M7" s="49">
        <f>Sheet2!P6</f>
        <v>1.2477244310802541E-3</v>
      </c>
      <c r="N7" s="49">
        <f>Sheet2!Q6</f>
        <v>2.203420039755042E-2</v>
      </c>
      <c r="O7" s="49">
        <f>Sheet2!R6</f>
        <v>4.4377012791614018E-2</v>
      </c>
    </row>
    <row r="8" spans="1:15" x14ac:dyDescent="0.25">
      <c r="A8" s="47" t="s">
        <v>80</v>
      </c>
      <c r="B8" s="48">
        <v>70700</v>
      </c>
      <c r="C8" s="48">
        <v>35350</v>
      </c>
      <c r="D8" s="48">
        <v>47350</v>
      </c>
      <c r="E8" s="48">
        <v>35350</v>
      </c>
      <c r="H8" s="48">
        <f>Sheet1!D9</f>
        <v>22479.516773825097</v>
      </c>
      <c r="I8" s="48">
        <f>Sheet1!E9</f>
        <v>22477.901579737492</v>
      </c>
      <c r="J8" s="48">
        <f>Sheet1!F9</f>
        <v>22412.56031750789</v>
      </c>
      <c r="K8" s="48">
        <f>Sheet1!G9</f>
        <v>22444.634957512491</v>
      </c>
      <c r="L8" s="49">
        <f>Sheet2!O7</f>
        <v>1.4935931866109597E-2</v>
      </c>
      <c r="M8" s="49">
        <f>Sheet2!P7</f>
        <v>1.4983878405924074E-3</v>
      </c>
      <c r="N8" s="49">
        <f>Sheet2!Q7</f>
        <v>1.7443377681704317E-2</v>
      </c>
      <c r="O8" s="49">
        <f>Sheet2!R7</f>
        <v>3.6312301610013163E-2</v>
      </c>
    </row>
    <row r="9" spans="1:15" x14ac:dyDescent="0.25">
      <c r="A9" s="47" t="s">
        <v>81</v>
      </c>
      <c r="B9" s="48">
        <f>B7-B8</f>
        <v>-3.2076786737889051E-7</v>
      </c>
      <c r="C9" s="48">
        <f t="shared" ref="C9:E9" si="1">C7-C8</f>
        <v>2.6473634352441877E-4</v>
      </c>
      <c r="D9" s="48">
        <f t="shared" si="1"/>
        <v>-1.862645149230957E-9</v>
      </c>
      <c r="E9" s="48">
        <f t="shared" si="1"/>
        <v>-1.5643308870494366E-9</v>
      </c>
      <c r="H9" s="48">
        <f>Sheet1!D10</f>
        <v>27467.086958816522</v>
      </c>
      <c r="I9" s="48">
        <f>Sheet1!E10</f>
        <v>27473.123481852053</v>
      </c>
      <c r="J9" s="48">
        <f>Sheet1!F10</f>
        <v>27408.098287786404</v>
      </c>
      <c r="K9" s="48">
        <f>Sheet1!G10</f>
        <v>27407.108485740042</v>
      </c>
      <c r="L9" s="49">
        <f>Sheet2!O8</f>
        <v>1.4597320607023831E-2</v>
      </c>
      <c r="M9" s="49">
        <f>Sheet2!P8</f>
        <v>1.3791749948270017E-3</v>
      </c>
      <c r="N9" s="49">
        <f>Sheet2!Q8</f>
        <v>1.5054745730625471E-2</v>
      </c>
      <c r="O9" s="49">
        <f>Sheet2!R8</f>
        <v>3.0773912184502136E-2</v>
      </c>
    </row>
    <row r="10" spans="1:15" x14ac:dyDescent="0.25">
      <c r="H10" s="48">
        <f>Sheet1!D11</f>
        <v>34948.275832417552</v>
      </c>
      <c r="I10" s="48">
        <f>Sheet1!E11</f>
        <v>39199.485346592402</v>
      </c>
      <c r="J10" s="48">
        <f>Sheet1!F11</f>
        <v>34549.338806500105</v>
      </c>
      <c r="K10" s="48">
        <f>Sheet1!G11</f>
        <v>34771.784471327665</v>
      </c>
      <c r="L10" s="49">
        <f>Sheet2!O9</f>
        <v>2.7999424091203262E-2</v>
      </c>
      <c r="M10" s="49">
        <f>Sheet2!P9/2</f>
        <v>2.3471138246727802E-3</v>
      </c>
      <c r="N10" s="49">
        <f>Sheet2!Q9</f>
        <v>2.0729758718153041E-2</v>
      </c>
      <c r="O10" s="49">
        <f>Sheet2!R9</f>
        <v>4.837630453110623E-2</v>
      </c>
    </row>
    <row r="11" spans="1:15" x14ac:dyDescent="0.25">
      <c r="A11" s="47" t="s">
        <v>45</v>
      </c>
      <c r="B11" s="47" t="s">
        <v>83</v>
      </c>
      <c r="H11" s="48">
        <f>Sheet1!D12</f>
        <v>44917.607485045082</v>
      </c>
      <c r="I11" s="48">
        <f>Sheet1!E11</f>
        <v>39199.485346592402</v>
      </c>
      <c r="J11" s="48">
        <f>Sheet1!F12</f>
        <v>44557.815127784481</v>
      </c>
      <c r="K11" s="48">
        <f>Sheet1!G12</f>
        <v>44711.736995189458</v>
      </c>
      <c r="L11" s="49">
        <f>Sheet2!O10</f>
        <v>2.7337858147582338E-2</v>
      </c>
      <c r="M11" s="49">
        <f>Sheet2!P9/2</f>
        <v>2.3471138246727802E-3</v>
      </c>
      <c r="N11" s="49">
        <f>Sheet2!Q10</f>
        <v>1.2000929488731668E-2</v>
      </c>
      <c r="O11" s="49">
        <f>Sheet2!R10</f>
        <v>3.421519425158822E-2</v>
      </c>
    </row>
    <row r="12" spans="1:15" x14ac:dyDescent="0.25">
      <c r="A12" s="53">
        <v>0.1</v>
      </c>
      <c r="B12" s="48">
        <v>17400</v>
      </c>
      <c r="C12" s="48">
        <v>8700</v>
      </c>
      <c r="D12" s="48">
        <v>12400</v>
      </c>
      <c r="E12" s="48">
        <v>8700</v>
      </c>
      <c r="H12" s="48">
        <f>Sheet1!D13</f>
        <v>62488.70934590559</v>
      </c>
      <c r="I12" s="48">
        <f>Sheet1!E13</f>
        <v>60398.375643399777</v>
      </c>
      <c r="J12" s="48">
        <f>Sheet1!F13</f>
        <v>60316.760299929003</v>
      </c>
      <c r="K12" s="48">
        <f>Sheet1!G13</f>
        <v>60556.252844339535</v>
      </c>
      <c r="L12" s="49">
        <f>Sheet2!O11</f>
        <v>6.7237441446062141E-2</v>
      </c>
      <c r="M12" s="49">
        <f>Sheet2!P11</f>
        <v>2.8306068697417021E-3</v>
      </c>
      <c r="N12" s="49">
        <f>Sheet2!Q11</f>
        <v>1.4853872429460116E-2</v>
      </c>
      <c r="O12" s="49">
        <f>Sheet2!R11</f>
        <v>4.5346557864938519E-2</v>
      </c>
    </row>
    <row r="13" spans="1:15" x14ac:dyDescent="0.25">
      <c r="A13" s="53">
        <v>0.15</v>
      </c>
      <c r="B13" s="48">
        <v>70700</v>
      </c>
      <c r="C13" s="48">
        <v>35350</v>
      </c>
      <c r="D13" s="48">
        <v>47350</v>
      </c>
      <c r="E13" s="48">
        <v>35350</v>
      </c>
      <c r="H13" s="48">
        <f>Sheet1!D14</f>
        <v>86907.222746062747</v>
      </c>
      <c r="I13" s="48">
        <f>Sheet1!E14</f>
        <v>85576.356088929097</v>
      </c>
      <c r="J13" s="48">
        <f>Sheet1!F14</f>
        <v>85464.973035418341</v>
      </c>
      <c r="K13" s="48">
        <f>Sheet1!G14</f>
        <v>85473.227399497497</v>
      </c>
      <c r="L13" s="49">
        <f>Sheet2!O12</f>
        <v>5.8560686148691782E-2</v>
      </c>
      <c r="M13" s="49">
        <f>Sheet2!P12</f>
        <v>1.0340630929686846E-3</v>
      </c>
      <c r="N13" s="49">
        <f>Sheet2!Q12</f>
        <v>5.0971368004895639E-3</v>
      </c>
      <c r="O13" s="49">
        <f>Sheet2!R12</f>
        <v>1.7319899863961152E-2</v>
      </c>
    </row>
    <row r="14" spans="1:15" x14ac:dyDescent="0.25">
      <c r="A14" s="53">
        <v>0.25</v>
      </c>
      <c r="B14" s="48">
        <v>142700</v>
      </c>
      <c r="C14" s="48">
        <v>71350</v>
      </c>
      <c r="D14" s="48">
        <v>122300</v>
      </c>
      <c r="E14" s="48">
        <v>85650</v>
      </c>
      <c r="H14" s="48">
        <f>Sheet1!D15</f>
        <v>134824.68088398065</v>
      </c>
      <c r="I14" s="48">
        <f>Sheet1!E15</f>
        <v>130207.23505212981</v>
      </c>
      <c r="J14" s="48">
        <f>Sheet1!F15</f>
        <v>129778.73548698056</v>
      </c>
      <c r="K14" s="48">
        <f>Sheet1!G15</f>
        <v>130106.01462525791</v>
      </c>
      <c r="L14" s="49">
        <f>Sheet2!O13</f>
        <v>8.4125939394473034E-2</v>
      </c>
      <c r="M14" s="49">
        <f>Sheet2!P13</f>
        <v>9.4812390761685476E-4</v>
      </c>
      <c r="N14" s="49">
        <f>Sheet2!Q13</f>
        <v>3.5395002443416204E-3</v>
      </c>
      <c r="O14" s="49">
        <f>Sheet2!R13</f>
        <v>1.2832083100364971E-2</v>
      </c>
    </row>
    <row r="15" spans="1:15" x14ac:dyDescent="0.25">
      <c r="A15" s="53">
        <v>0.28000000000000003</v>
      </c>
      <c r="B15" s="48">
        <v>217450</v>
      </c>
      <c r="C15" s="48">
        <v>108725</v>
      </c>
      <c r="D15" s="48">
        <v>198050</v>
      </c>
      <c r="E15" s="48">
        <v>178650</v>
      </c>
      <c r="H15" s="48">
        <f>Sheet1!D16</f>
        <v>284221.61054906924</v>
      </c>
      <c r="I15" s="48">
        <f>Sheet1!E16</f>
        <v>285760.49033474777</v>
      </c>
      <c r="J15" s="48">
        <f>Sheet1!F16</f>
        <v>284292.89511301706</v>
      </c>
      <c r="K15" s="48">
        <f>Sheet1!G16</f>
        <v>285063.65148606407</v>
      </c>
      <c r="L15" s="49">
        <f>Sheet2!O14</f>
        <v>2.2553591436596652E-2</v>
      </c>
      <c r="M15" s="49">
        <f>Sheet2!P14</f>
        <v>2.3344530489871929E-4</v>
      </c>
      <c r="N15" s="49">
        <f>Sheet2!Q14</f>
        <v>6.1597201738127416E-4</v>
      </c>
      <c r="O15" s="49">
        <f>Sheet2!R14</f>
        <v>2.7375892067042057E-3</v>
      </c>
    </row>
    <row r="16" spans="1:15" x14ac:dyDescent="0.25">
      <c r="A16" s="53">
        <v>0.33</v>
      </c>
      <c r="B16" s="48">
        <v>388350</v>
      </c>
      <c r="C16" s="48">
        <v>194175</v>
      </c>
      <c r="D16" s="48">
        <v>388350</v>
      </c>
      <c r="E16" s="48">
        <v>388350</v>
      </c>
      <c r="H16" s="48">
        <f>Sheet1!D17</f>
        <v>675030.6992132559</v>
      </c>
      <c r="I16" s="48">
        <f>Sheet1!E17</f>
        <v>686461.28247792146</v>
      </c>
      <c r="J16" s="48">
        <f>Sheet1!F17</f>
        <v>672791.66042820783</v>
      </c>
      <c r="K16" s="48">
        <f>Sheet1!G17</f>
        <v>677811.3231252454</v>
      </c>
      <c r="L16" s="49">
        <f>Sheet2!O15</f>
        <v>3.5262994681717523E-3</v>
      </c>
      <c r="M16" s="49">
        <f>Sheet2!P15</f>
        <v>5.3745525906815588E-5</v>
      </c>
      <c r="N16" s="49">
        <f>Sheet2!Q15</f>
        <v>9.1889509159508853E-5</v>
      </c>
      <c r="O16" s="49">
        <f>Sheet2!R15</f>
        <v>4.3801950110283923E-4</v>
      </c>
    </row>
    <row r="17" spans="1:15" x14ac:dyDescent="0.25">
      <c r="A17" s="53">
        <v>0.35</v>
      </c>
      <c r="H17" s="48">
        <f>Sheet1!D18</f>
        <v>1209263.3650462662</v>
      </c>
      <c r="I17" s="48">
        <f>Sheet1!E18</f>
        <v>1218626.4056643066</v>
      </c>
      <c r="J17" s="48">
        <f>Sheet1!F18</f>
        <v>1225139.4487865076</v>
      </c>
      <c r="K17" s="48">
        <f>Sheet1!G18</f>
        <v>1202590.6624690201</v>
      </c>
      <c r="L17" s="49">
        <f>Sheet2!O16</f>
        <v>7.9173701577434281E-4</v>
      </c>
      <c r="M17" s="49">
        <f>Sheet2!P16</f>
        <v>1.6516447933222096E-5</v>
      </c>
      <c r="N17" s="49">
        <f>Sheet2!Q16</f>
        <v>1.6722817545049112E-5</v>
      </c>
      <c r="O17" s="49">
        <f>Sheet2!R16</f>
        <v>1.0269639783218353E-4</v>
      </c>
    </row>
    <row r="18" spans="1:15" x14ac:dyDescent="0.25">
      <c r="H18" s="48">
        <f>Sheet1!D19</f>
        <v>1719691.0687826143</v>
      </c>
      <c r="I18" s="48">
        <f>Sheet1!E19</f>
        <v>1729507.5576770087</v>
      </c>
      <c r="J18" s="48">
        <f>Sheet1!F19</f>
        <v>1710164.84375</v>
      </c>
      <c r="K18" s="48">
        <f>Sheet1!G19</f>
        <v>1720455.792238109</v>
      </c>
      <c r="L18" s="49">
        <f>Sheet2!O17</f>
        <v>3.2033379046495349E-4</v>
      </c>
      <c r="M18" s="49">
        <f>Sheet2!P17</f>
        <v>8.6468867355519258E-6</v>
      </c>
      <c r="N18" s="49">
        <f>Sheet2!Q17</f>
        <v>8.8051034379526371E-6</v>
      </c>
      <c r="O18" s="49">
        <f>Sheet2!R17</f>
        <v>4.7148577315412012E-5</v>
      </c>
    </row>
    <row r="19" spans="1:15" ht="15.75" thickBot="1" x14ac:dyDescent="0.3">
      <c r="A19" s="47" t="s">
        <v>82</v>
      </c>
      <c r="B19" s="47" t="s">
        <v>84</v>
      </c>
      <c r="F19" s="47" t="s">
        <v>111</v>
      </c>
      <c r="H19" s="48">
        <f>Sheet1!D20</f>
        <v>2975327.7056011767</v>
      </c>
      <c r="I19" s="48">
        <f>Sheet1!E20</f>
        <v>3058194.2720763725</v>
      </c>
      <c r="J19" s="48">
        <f>Sheet1!F20</f>
        <v>2937890.2061855672</v>
      </c>
      <c r="K19" s="48">
        <f>Sheet1!G20</f>
        <v>2961221.0884353742</v>
      </c>
      <c r="L19" s="49">
        <f>Sheet2!O18</f>
        <v>4.4900524343909732E-4</v>
      </c>
      <c r="M19" s="49">
        <f>Sheet2!P18</f>
        <v>1.4411477892586543E-5</v>
      </c>
      <c r="N19" s="49">
        <f>Sheet2!Q18</f>
        <v>1.3345234898146966E-5</v>
      </c>
      <c r="O19" s="49">
        <f>Sheet2!R18</f>
        <v>6.8762354660761374E-5</v>
      </c>
    </row>
    <row r="20" spans="1:15" x14ac:dyDescent="0.25">
      <c r="A20" s="53">
        <v>0.1</v>
      </c>
      <c r="B20" s="85">
        <v>22932.065498384101</v>
      </c>
      <c r="C20" s="85">
        <v>8590.8897923244294</v>
      </c>
      <c r="D20" s="85">
        <v>12910.560829113499</v>
      </c>
      <c r="E20" s="85">
        <v>9955.9974324124305</v>
      </c>
      <c r="F20" s="87">
        <v>15116.2235348385</v>
      </c>
      <c r="H20" s="48">
        <f>Sheet1!D21</f>
        <v>6812833.7725782609</v>
      </c>
      <c r="I20" s="48">
        <f>Sheet1!E21</f>
        <v>6851979.166666667</v>
      </c>
      <c r="J20" s="48">
        <f>Sheet1!F21</f>
        <v>6866153.3742331285</v>
      </c>
      <c r="K20" s="48">
        <f>Sheet1!G21</f>
        <v>6806256.6973210713</v>
      </c>
      <c r="L20" s="49">
        <f>Sheet2!O19</f>
        <v>1.0701640170642905E-4</v>
      </c>
      <c r="M20" s="49">
        <f>Sheet2!P19</f>
        <v>4.2924879260019105E-6</v>
      </c>
      <c r="N20" s="49">
        <f>Sheet2!Q19</f>
        <v>3.3638246727803435E-6</v>
      </c>
      <c r="O20" s="49">
        <f>Sheet2!R19</f>
        <v>1.7204346639312147E-5</v>
      </c>
    </row>
    <row r="21" spans="1:15" x14ac:dyDescent="0.25">
      <c r="A21" s="53">
        <v>0.15</v>
      </c>
      <c r="B21" s="85">
        <v>75181.006189465101</v>
      </c>
      <c r="C21" s="85">
        <v>34591.950470947697</v>
      </c>
      <c r="D21" s="85">
        <v>47023.038824989999</v>
      </c>
      <c r="E21" s="85">
        <v>36021.094574796698</v>
      </c>
      <c r="F21" s="88">
        <v>52579.693163109398</v>
      </c>
      <c r="H21" s="48">
        <f>Sheet1!D22</f>
        <v>27660238.303933386</v>
      </c>
      <c r="I21" s="48">
        <f>Sheet1!E22</f>
        <v>35107026.833631486</v>
      </c>
      <c r="J21" s="48">
        <f>Sheet1!F22</f>
        <v>21738242.753623188</v>
      </c>
      <c r="K21" s="48">
        <f>Sheet1!G22</f>
        <v>29418707.910750508</v>
      </c>
      <c r="L21" s="49">
        <f>Sheet2!O20</f>
        <v>6.2784514904838846E-5</v>
      </c>
      <c r="M21" s="49">
        <f>Sheet2!P20</f>
        <v>3.8453537670433784E-6</v>
      </c>
      <c r="N21" s="49">
        <f>Sheet2!Q20</f>
        <v>1.8986004288085374E-6</v>
      </c>
      <c r="O21" s="49">
        <f>Sheet2!R20</f>
        <v>1.0174021863071837E-5</v>
      </c>
    </row>
    <row r="22" spans="1:15" x14ac:dyDescent="0.25">
      <c r="A22" s="53">
        <v>0.25</v>
      </c>
      <c r="B22" s="85">
        <v>145866.39413749499</v>
      </c>
      <c r="C22" s="85">
        <v>69768.383359217099</v>
      </c>
      <c r="D22" s="85">
        <v>120199.66582662601</v>
      </c>
      <c r="E22" s="85">
        <v>85243.744835110207</v>
      </c>
      <c r="F22" s="88">
        <v>114551.674792779</v>
      </c>
    </row>
    <row r="23" spans="1:15" x14ac:dyDescent="0.25">
      <c r="A23" s="53">
        <v>0.28000000000000003</v>
      </c>
      <c r="B23" s="85">
        <v>219162.47705926801</v>
      </c>
      <c r="C23" s="85">
        <v>106244.866670259</v>
      </c>
      <c r="D23" s="85">
        <v>194176.389482522</v>
      </c>
      <c r="E23" s="85">
        <v>176269.584841231</v>
      </c>
      <c r="F23" s="88">
        <v>196201.146331075</v>
      </c>
    </row>
    <row r="24" spans="1:15" ht="15.75" thickBot="1" x14ac:dyDescent="0.3">
      <c r="A24" s="53">
        <v>0.33</v>
      </c>
      <c r="B24" s="85">
        <v>386797.52489673701</v>
      </c>
      <c r="C24" s="85">
        <v>189674.24961388399</v>
      </c>
      <c r="D24" s="85">
        <v>380042.66976270202</v>
      </c>
      <c r="E24" s="85">
        <v>381524.19706646597</v>
      </c>
      <c r="F24" s="89">
        <v>380657.32723154599</v>
      </c>
    </row>
    <row r="25" spans="1:15" x14ac:dyDescent="0.25">
      <c r="A25" s="53">
        <v>0.35</v>
      </c>
    </row>
    <row r="28" spans="1:15" x14ac:dyDescent="0.25">
      <c r="A28" s="53"/>
    </row>
    <row r="29" spans="1:15" x14ac:dyDescent="0.25">
      <c r="A29" s="53"/>
    </row>
    <row r="30" spans="1:15" x14ac:dyDescent="0.25">
      <c r="A30" s="53"/>
    </row>
    <row r="31" spans="1:15" x14ac:dyDescent="0.25">
      <c r="A31" s="53"/>
    </row>
    <row r="32" spans="1:15" x14ac:dyDescent="0.25">
      <c r="A32" s="53"/>
    </row>
    <row r="33" spans="1:1" x14ac:dyDescent="0.25">
      <c r="A33" s="53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TBL12</vt:lpstr>
      <vt:lpstr>Sheet1</vt:lpstr>
      <vt:lpstr>Sheet2</vt:lpstr>
      <vt:lpstr>Tax Code</vt:lpstr>
      <vt:lpstr>Caclulating Bend Points</vt:lpstr>
      <vt:lpstr>popdens</vt:lpstr>
      <vt:lpstr>'TBL12'!Print_Area</vt:lpstr>
      <vt:lpstr>Total</vt:lpstr>
      <vt:lpstr>totret</vt:lpstr>
    </vt:vector>
  </TitlesOfParts>
  <Company>Statistics of Income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Parisi</dc:creator>
  <cp:lastModifiedBy>Kerk Phillips</cp:lastModifiedBy>
  <cp:lastPrinted>2007-07-30T19:58:46Z</cp:lastPrinted>
  <dcterms:created xsi:type="dcterms:W3CDTF">1998-09-24T19:25:21Z</dcterms:created>
  <dcterms:modified xsi:type="dcterms:W3CDTF">2014-06-03T02:59:52Z</dcterms:modified>
</cp:coreProperties>
</file>