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anand_nidamanuru_sap_com/Documents/Sync/Paisa/2 - Salary/"/>
    </mc:Choice>
  </mc:AlternateContent>
  <xr:revisionPtr revIDLastSave="178" documentId="13_ncr:1_{8D1F6C08-F22E-4447-974E-D374FCF62DB6}" xr6:coauthVersionLast="46" xr6:coauthVersionMax="46" xr10:uidLastSave="{9DF39D2A-57F2-2D45-AB11-A84A4ECC95A4}"/>
  <bookViews>
    <workbookView xWindow="0" yWindow="500" windowWidth="33600" windowHeight="19160" activeTab="1" xr2:uid="{F0DE16E1-F8FD-3548-B840-BF99186538BF}"/>
  </bookViews>
  <sheets>
    <sheet name="Sheet1" sheetId="1" r:id="rId1"/>
    <sheet name="Actu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1" i="2"/>
  <c r="J10" i="2"/>
  <c r="J9" i="2"/>
  <c r="J8" i="2"/>
  <c r="J7" i="2"/>
  <c r="J5" i="2"/>
  <c r="J4" i="2"/>
  <c r="H15" i="2"/>
  <c r="H14" i="2"/>
  <c r="H7" i="2"/>
  <c r="H6" i="2"/>
  <c r="H5" i="2"/>
  <c r="H4" i="2"/>
  <c r="E15" i="2"/>
  <c r="E6" i="2"/>
  <c r="E7" i="2"/>
  <c r="E9" i="2"/>
  <c r="E10" i="2"/>
  <c r="E11" i="2"/>
  <c r="E12" i="2"/>
  <c r="E13" i="2"/>
  <c r="E14" i="2"/>
  <c r="E4" i="2"/>
  <c r="A7" i="2"/>
  <c r="E8" i="2" s="1"/>
  <c r="B5" i="2"/>
  <c r="A4" i="2"/>
  <c r="E5" i="2" s="1"/>
  <c r="B3" i="2"/>
  <c r="D24" i="1"/>
  <c r="D23" i="1"/>
  <c r="C36" i="1" l="1"/>
  <c r="D36" i="1"/>
  <c r="D37" i="1"/>
  <c r="C37" i="1"/>
  <c r="E37" i="1" s="1"/>
  <c r="G37" i="1" s="1"/>
  <c r="D38" i="1"/>
  <c r="C38" i="1"/>
  <c r="D22" i="1"/>
  <c r="E36" i="1" l="1"/>
  <c r="E38" i="1"/>
  <c r="G38" i="1" s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6" i="1"/>
  <c r="D4" i="1"/>
  <c r="D3" i="1"/>
</calcChain>
</file>

<file path=xl/sharedStrings.xml><?xml version="1.0" encoding="utf-8"?>
<sst xmlns="http://schemas.openxmlformats.org/spreadsheetml/2006/main" count="64" uniqueCount="49">
  <si>
    <t>Month</t>
  </si>
  <si>
    <t>Gross</t>
  </si>
  <si>
    <t>Actual</t>
  </si>
  <si>
    <t>Extra</t>
  </si>
  <si>
    <t>Diff</t>
  </si>
  <si>
    <t xml:space="preserve">SMP Perk </t>
  </si>
  <si>
    <t>SMP Payout after STC</t>
  </si>
  <si>
    <t>Tax</t>
  </si>
  <si>
    <t>Extra comments</t>
  </si>
  <si>
    <t>10 years compl</t>
  </si>
  <si>
    <t>Medical insurance</t>
  </si>
  <si>
    <t>RSU</t>
  </si>
  <si>
    <t>Tele Reimbursement</t>
  </si>
  <si>
    <t>Medical Reimbursement</t>
  </si>
  <si>
    <t>Bonus</t>
  </si>
  <si>
    <t>Bonus at 100%</t>
  </si>
  <si>
    <t>Year</t>
  </si>
  <si>
    <t>Total</t>
  </si>
  <si>
    <t>%</t>
  </si>
  <si>
    <t>Own SAP</t>
  </si>
  <si>
    <t>SAP Contr</t>
  </si>
  <si>
    <t>My Contr</t>
  </si>
  <si>
    <t>Previous Year</t>
  </si>
  <si>
    <t>Jan to March</t>
  </si>
  <si>
    <t>Apr to Dec</t>
  </si>
  <si>
    <t>Actual paid in Mar next year</t>
  </si>
  <si>
    <t>Salary as per hike doc</t>
  </si>
  <si>
    <t>Variable Pay</t>
  </si>
  <si>
    <t>Base</t>
  </si>
  <si>
    <t>Apr-2010 to Mar-2011</t>
  </si>
  <si>
    <t>Apr-2011 to Mar-2012</t>
  </si>
  <si>
    <t>Apr-2012 to Mar-2013</t>
  </si>
  <si>
    <t>Apr-2013 to Sep-2013</t>
  </si>
  <si>
    <t>Oct-2013 to Mar-2014</t>
  </si>
  <si>
    <t>Apr-2014 to Mar-2015</t>
  </si>
  <si>
    <t>Apr-2015 to Mar-2016</t>
  </si>
  <si>
    <t>Apr-2016 to Mar-2017</t>
  </si>
  <si>
    <t>Apr-2017 to Mar-2018</t>
  </si>
  <si>
    <t>Apr-2018 to Mar-2019</t>
  </si>
  <si>
    <t>Apr-2019 to Mar-2020</t>
  </si>
  <si>
    <t>Apr-2020 to Nov-2020</t>
  </si>
  <si>
    <t>Dec-2020 to Mar-2021</t>
  </si>
  <si>
    <t>Hike%</t>
  </si>
  <si>
    <t>Actual Bonus in Sal</t>
  </si>
  <si>
    <t>Mid yr hike</t>
  </si>
  <si>
    <t>Bonus %</t>
  </si>
  <si>
    <t>Bonus payout in March 2021 will be for the last year. That is from 01-Jan-2020 to 31-Dec-2020</t>
  </si>
  <si>
    <t>Bonus of Jan to Mar 2020 with 2019 FY sal + Bonus of Apr 2020 to Dec 2020 with 2020 FY Sal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</si>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</sst>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5" fontId="0" fillId="0" borderId="0" xfId="0" applyNumberFormat="1"/>
    <xf numFmtId="0" fontId="1" fillId="2" borderId="0" xfId="0" applyFont="1" applyFill="1"/>
    <xf numFmtId="0" fontId="0" fillId="3" borderId="0" xfId="0" applyFill="1"/>
    <xf numFmtId="4" fontId="0" fillId="0" borderId="0" xfId="0" applyNumberFormat="1"/>
    <xf numFmtId="17" fontId="0" fillId="0" borderId="0" xfId="0" applyNumberFormat="1"/>
    <xf numFmtId="15" fontId="0" fillId="4" borderId="0" xfId="0" applyNumberFormat="1" applyFill="1"/>
    <xf numFmtId="0" fontId="0" fillId="4" borderId="0" xfId="0" applyFill="1"/>
    <xf numFmtId="3" fontId="0" fillId="0" borderId="0" xfId="0" applyNumberFormat="1"/>
    <xf numFmtId="0" fontId="0" fillId="2" borderId="0" xfId="0" applyFill="1"/>
    <xf numFmtId="4" fontId="0" fillId="5" borderId="0" xfId="0" applyNumberFormat="1" applyFill="1"/>
    <xf numFmtId="3" fontId="0" fillId="5" borderId="0" xfId="0" applyNumberFormat="1" applyFill="1"/>
    <xf numFmtId="0" fontId="0" fillId="5" borderId="0" xfId="0" applyFill="1"/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2BD0-ED75-7041-AB35-2D211205E668}">
  <dimension ref="A1:M39"/>
  <sheetViews>
    <sheetView workbookViewId="0">
      <pane ySplit="2" topLeftCell="A3" activePane="bottomLeft" state="frozen"/>
      <selection pane="bottomLeft" activeCell="I24" sqref="I24"/>
    </sheetView>
  </sheetViews>
  <sheetFormatPr baseColWidth="10" defaultRowHeight="16" x14ac:dyDescent="0.2"/>
  <cols>
    <col min="1" max="2" width="13.33203125" bestFit="1" customWidth="1"/>
    <col min="3" max="4" width="12.1640625" bestFit="1" customWidth="1"/>
    <col min="6" max="6" width="24.83203125" bestFit="1" customWidth="1"/>
    <col min="9" max="9" width="6" customWidth="1"/>
    <col min="10" max="10" width="8.6640625" bestFit="1" customWidth="1"/>
    <col min="11" max="11" width="9.1640625" bestFit="1" customWidth="1"/>
    <col min="13" max="13" width="21.6640625" bestFit="1" customWidth="1"/>
  </cols>
  <sheetData>
    <row r="1" spans="1:13" x14ac:dyDescent="0.2">
      <c r="J1" s="13" t="s">
        <v>19</v>
      </c>
      <c r="K1" s="13"/>
    </row>
    <row r="2" spans="1:13" x14ac:dyDescent="0.2">
      <c r="A2" s="2" t="s">
        <v>0</v>
      </c>
      <c r="B2" s="2" t="s">
        <v>1</v>
      </c>
      <c r="C2" s="2" t="s">
        <v>2</v>
      </c>
      <c r="D2" s="2" t="s">
        <v>4</v>
      </c>
      <c r="E2" s="2" t="s">
        <v>14</v>
      </c>
      <c r="F2" s="2" t="s">
        <v>6</v>
      </c>
      <c r="G2" s="2" t="s">
        <v>5</v>
      </c>
      <c r="H2" s="2" t="s">
        <v>11</v>
      </c>
      <c r="I2" s="2" t="s">
        <v>7</v>
      </c>
      <c r="J2" s="2" t="s">
        <v>21</v>
      </c>
      <c r="K2" s="2" t="s">
        <v>20</v>
      </c>
      <c r="L2" s="2" t="s">
        <v>3</v>
      </c>
      <c r="M2" s="2" t="s">
        <v>8</v>
      </c>
    </row>
    <row r="3" spans="1:13" x14ac:dyDescent="0.2">
      <c r="A3" s="1">
        <v>42613</v>
      </c>
      <c r="B3">
        <v>192.9</v>
      </c>
      <c r="C3">
        <v>151</v>
      </c>
      <c r="D3">
        <f t="shared" ref="D3:D24" si="0">B3-C3</f>
        <v>41.900000000000006</v>
      </c>
      <c r="I3">
        <v>31.7</v>
      </c>
    </row>
    <row r="4" spans="1:13" x14ac:dyDescent="0.2">
      <c r="A4" s="1">
        <v>42643</v>
      </c>
      <c r="B4">
        <v>203.1</v>
      </c>
      <c r="C4">
        <v>154.1</v>
      </c>
      <c r="D4">
        <f t="shared" si="0"/>
        <v>49</v>
      </c>
      <c r="F4" s="3">
        <v>10.1</v>
      </c>
      <c r="G4" s="3">
        <v>23.5</v>
      </c>
      <c r="I4">
        <v>38.9</v>
      </c>
    </row>
    <row r="5" spans="1:13" x14ac:dyDescent="0.2">
      <c r="A5" s="1">
        <v>42674</v>
      </c>
      <c r="B5">
        <v>212.5</v>
      </c>
      <c r="C5">
        <v>124.5</v>
      </c>
      <c r="D5">
        <f t="shared" si="0"/>
        <v>88</v>
      </c>
      <c r="I5">
        <v>37.6</v>
      </c>
      <c r="J5">
        <v>20.7</v>
      </c>
      <c r="K5">
        <v>19.5</v>
      </c>
    </row>
    <row r="6" spans="1:13" x14ac:dyDescent="0.2">
      <c r="A6" s="1">
        <v>42704</v>
      </c>
      <c r="B6">
        <v>212.5</v>
      </c>
      <c r="C6">
        <v>122.82</v>
      </c>
      <c r="D6">
        <f t="shared" si="0"/>
        <v>89.68</v>
      </c>
      <c r="I6">
        <v>39.299999999999997</v>
      </c>
      <c r="J6">
        <v>20.7</v>
      </c>
      <c r="K6">
        <v>19.5</v>
      </c>
      <c r="L6">
        <v>30</v>
      </c>
      <c r="M6" t="s">
        <v>9</v>
      </c>
    </row>
    <row r="7" spans="1:13" x14ac:dyDescent="0.2">
      <c r="A7" s="1">
        <v>42735</v>
      </c>
      <c r="B7">
        <v>212.5</v>
      </c>
      <c r="C7">
        <v>122.9</v>
      </c>
      <c r="D7">
        <f t="shared" si="0"/>
        <v>89.6</v>
      </c>
      <c r="I7">
        <v>39.200000000000003</v>
      </c>
      <c r="J7">
        <v>20.7</v>
      </c>
      <c r="K7">
        <v>19.5</v>
      </c>
    </row>
    <row r="8" spans="1:13" x14ac:dyDescent="0.2">
      <c r="A8" s="1">
        <v>42766</v>
      </c>
      <c r="B8">
        <v>217.4</v>
      </c>
      <c r="C8">
        <v>112.1</v>
      </c>
      <c r="D8">
        <f t="shared" si="0"/>
        <v>105.30000000000001</v>
      </c>
      <c r="I8" s="3">
        <v>66.8</v>
      </c>
      <c r="J8">
        <v>20.7</v>
      </c>
      <c r="K8">
        <v>9.8000000000000007</v>
      </c>
    </row>
    <row r="9" spans="1:13" x14ac:dyDescent="0.2">
      <c r="A9" s="1">
        <v>42794</v>
      </c>
      <c r="B9">
        <v>210.8</v>
      </c>
      <c r="C9">
        <v>117.7</v>
      </c>
      <c r="D9">
        <f t="shared" si="0"/>
        <v>93.100000000000009</v>
      </c>
      <c r="I9">
        <v>46.6</v>
      </c>
      <c r="J9">
        <v>20.7</v>
      </c>
      <c r="K9">
        <v>9.8000000000000007</v>
      </c>
      <c r="L9">
        <v>-8</v>
      </c>
      <c r="M9" t="s">
        <v>10</v>
      </c>
    </row>
    <row r="10" spans="1:13" x14ac:dyDescent="0.2">
      <c r="A10" s="6">
        <v>42825</v>
      </c>
      <c r="B10" s="7">
        <v>935.8</v>
      </c>
      <c r="C10" s="7">
        <v>620.20000000000005</v>
      </c>
      <c r="D10" s="7">
        <f t="shared" si="0"/>
        <v>315.59999999999991</v>
      </c>
      <c r="E10" s="7">
        <v>716.8</v>
      </c>
      <c r="F10" s="7"/>
      <c r="G10" s="7"/>
      <c r="H10" s="7"/>
      <c r="I10" s="7">
        <v>271.39999999999998</v>
      </c>
      <c r="J10" s="7">
        <v>20.7</v>
      </c>
      <c r="K10" s="7">
        <v>9.8000000000000007</v>
      </c>
      <c r="L10" s="7">
        <v>-6</v>
      </c>
      <c r="M10" s="7" t="s">
        <v>10</v>
      </c>
    </row>
    <row r="11" spans="1:13" x14ac:dyDescent="0.2">
      <c r="A11" s="1">
        <v>42855</v>
      </c>
      <c r="B11">
        <v>298.60000000000002</v>
      </c>
      <c r="C11">
        <v>179</v>
      </c>
      <c r="D11">
        <f t="shared" si="0"/>
        <v>119.60000000000002</v>
      </c>
      <c r="H11">
        <v>63</v>
      </c>
      <c r="I11">
        <v>73</v>
      </c>
      <c r="J11">
        <v>24</v>
      </c>
      <c r="K11">
        <v>11</v>
      </c>
      <c r="L11">
        <v>-2.5</v>
      </c>
      <c r="M11" t="s">
        <v>10</v>
      </c>
    </row>
    <row r="12" spans="1:13" x14ac:dyDescent="0.2">
      <c r="A12" s="1">
        <v>42886</v>
      </c>
      <c r="B12">
        <v>235.5</v>
      </c>
      <c r="C12">
        <v>142.30000000000001</v>
      </c>
      <c r="D12">
        <f t="shared" si="0"/>
        <v>93.199999999999989</v>
      </c>
      <c r="I12">
        <v>46.6</v>
      </c>
      <c r="J12">
        <v>24</v>
      </c>
      <c r="K12">
        <v>11</v>
      </c>
      <c r="L12">
        <v>-2.5</v>
      </c>
      <c r="M12" t="s">
        <v>10</v>
      </c>
    </row>
    <row r="13" spans="1:13" x14ac:dyDescent="0.2">
      <c r="A13" s="1">
        <v>42916</v>
      </c>
      <c r="B13">
        <v>235.5</v>
      </c>
      <c r="C13">
        <v>134.30000000000001</v>
      </c>
      <c r="D13">
        <f t="shared" si="0"/>
        <v>101.19999999999999</v>
      </c>
      <c r="G13">
        <v>26.4</v>
      </c>
      <c r="I13">
        <v>54.7</v>
      </c>
      <c r="J13">
        <v>24</v>
      </c>
      <c r="K13">
        <v>11</v>
      </c>
      <c r="L13">
        <v>-2.5</v>
      </c>
      <c r="M13" t="s">
        <v>10</v>
      </c>
    </row>
    <row r="14" spans="1:13" x14ac:dyDescent="0.2">
      <c r="A14" s="1">
        <v>42947</v>
      </c>
      <c r="B14">
        <v>235.5</v>
      </c>
      <c r="C14">
        <v>142.5</v>
      </c>
      <c r="D14">
        <f t="shared" si="0"/>
        <v>93</v>
      </c>
      <c r="I14">
        <v>46.5</v>
      </c>
      <c r="J14">
        <v>24</v>
      </c>
      <c r="K14">
        <v>11</v>
      </c>
      <c r="L14">
        <v>-2.5</v>
      </c>
      <c r="M14" t="s">
        <v>10</v>
      </c>
    </row>
    <row r="15" spans="1:13" x14ac:dyDescent="0.2">
      <c r="A15" s="1">
        <v>42978</v>
      </c>
      <c r="B15">
        <v>235.5</v>
      </c>
      <c r="C15">
        <v>142.6</v>
      </c>
      <c r="D15">
        <f t="shared" si="0"/>
        <v>92.9</v>
      </c>
      <c r="I15">
        <v>46.4</v>
      </c>
      <c r="J15">
        <v>24</v>
      </c>
      <c r="K15">
        <v>11</v>
      </c>
      <c r="L15">
        <v>-2.5</v>
      </c>
      <c r="M15" t="s">
        <v>10</v>
      </c>
    </row>
    <row r="16" spans="1:13" x14ac:dyDescent="0.2">
      <c r="A16" s="1">
        <v>43008</v>
      </c>
      <c r="B16">
        <v>235.5</v>
      </c>
      <c r="C16">
        <v>142.69999999999999</v>
      </c>
      <c r="D16">
        <f t="shared" si="0"/>
        <v>92.800000000000011</v>
      </c>
      <c r="I16">
        <v>46.3</v>
      </c>
      <c r="J16">
        <v>24</v>
      </c>
      <c r="K16">
        <v>11</v>
      </c>
      <c r="L16">
        <v>-2.5</v>
      </c>
      <c r="M16" t="s">
        <v>10</v>
      </c>
    </row>
    <row r="17" spans="1:13" x14ac:dyDescent="0.2">
      <c r="A17" s="1">
        <v>43039</v>
      </c>
      <c r="B17">
        <v>235.5</v>
      </c>
      <c r="C17">
        <v>142.80000000000001</v>
      </c>
      <c r="D17">
        <f t="shared" si="0"/>
        <v>92.699999999999989</v>
      </c>
      <c r="I17">
        <v>46.2</v>
      </c>
      <c r="J17">
        <v>24</v>
      </c>
      <c r="K17">
        <v>11</v>
      </c>
      <c r="L17">
        <v>-2.5</v>
      </c>
      <c r="M17" t="s">
        <v>10</v>
      </c>
    </row>
    <row r="18" spans="1:13" x14ac:dyDescent="0.2">
      <c r="A18" s="1">
        <v>43069</v>
      </c>
      <c r="B18">
        <v>235.5</v>
      </c>
      <c r="C18">
        <v>142.9</v>
      </c>
      <c r="D18">
        <f t="shared" si="0"/>
        <v>92.6</v>
      </c>
      <c r="I18">
        <v>46</v>
      </c>
      <c r="J18">
        <v>24</v>
      </c>
      <c r="K18">
        <v>11</v>
      </c>
      <c r="L18">
        <v>-2.5</v>
      </c>
      <c r="M18" t="s">
        <v>10</v>
      </c>
    </row>
    <row r="19" spans="1:13" x14ac:dyDescent="0.2">
      <c r="A19" s="1">
        <v>43100</v>
      </c>
      <c r="B19">
        <v>235.5</v>
      </c>
      <c r="C19">
        <v>143.1</v>
      </c>
      <c r="D19">
        <f t="shared" si="0"/>
        <v>92.4</v>
      </c>
      <c r="I19">
        <v>45.9</v>
      </c>
      <c r="J19">
        <v>24</v>
      </c>
      <c r="K19">
        <v>11</v>
      </c>
      <c r="L19">
        <v>-2.5</v>
      </c>
      <c r="M19" t="s">
        <v>10</v>
      </c>
    </row>
    <row r="20" spans="1:13" x14ac:dyDescent="0.2">
      <c r="A20" s="1">
        <v>43131</v>
      </c>
      <c r="B20">
        <v>235.5</v>
      </c>
      <c r="C20">
        <v>145.4</v>
      </c>
      <c r="D20">
        <f t="shared" si="0"/>
        <v>90.1</v>
      </c>
      <c r="I20">
        <v>45.9</v>
      </c>
      <c r="J20">
        <v>24</v>
      </c>
      <c r="K20">
        <v>11</v>
      </c>
    </row>
    <row r="21" spans="1:13" x14ac:dyDescent="0.2">
      <c r="A21" s="1">
        <v>43159</v>
      </c>
      <c r="B21">
        <v>250.5</v>
      </c>
      <c r="C21">
        <v>160.4</v>
      </c>
      <c r="D21">
        <f t="shared" si="0"/>
        <v>90.1</v>
      </c>
      <c r="I21">
        <v>45.9</v>
      </c>
      <c r="J21">
        <v>24</v>
      </c>
      <c r="K21">
        <v>11</v>
      </c>
      <c r="L21">
        <v>15</v>
      </c>
      <c r="M21" t="s">
        <v>12</v>
      </c>
    </row>
    <row r="22" spans="1:13" x14ac:dyDescent="0.2">
      <c r="A22" s="6">
        <v>43189</v>
      </c>
      <c r="B22" s="7">
        <v>983.9</v>
      </c>
      <c r="C22" s="7">
        <v>667.2</v>
      </c>
      <c r="D22" s="7">
        <f t="shared" si="0"/>
        <v>316.69999999999993</v>
      </c>
      <c r="E22" s="7">
        <v>723.5</v>
      </c>
      <c r="F22" s="7"/>
      <c r="G22" s="7"/>
      <c r="H22" s="7"/>
      <c r="I22" s="7">
        <v>272.5</v>
      </c>
      <c r="J22" s="7">
        <v>24</v>
      </c>
      <c r="K22" s="7">
        <v>11</v>
      </c>
      <c r="L22" s="7">
        <v>15</v>
      </c>
      <c r="M22" s="7" t="s">
        <v>13</v>
      </c>
    </row>
    <row r="23" spans="1:13" x14ac:dyDescent="0.2">
      <c r="A23" s="1">
        <v>43220</v>
      </c>
      <c r="B23">
        <v>381.7</v>
      </c>
      <c r="C23">
        <v>239.5</v>
      </c>
      <c r="D23">
        <f t="shared" si="0"/>
        <v>142.19999999999999</v>
      </c>
      <c r="H23">
        <v>117.4</v>
      </c>
      <c r="I23">
        <v>93</v>
      </c>
      <c r="J23">
        <v>26.8</v>
      </c>
      <c r="K23">
        <v>12.2</v>
      </c>
    </row>
    <row r="24" spans="1:13" x14ac:dyDescent="0.2">
      <c r="A24" s="1">
        <v>43251</v>
      </c>
      <c r="B24">
        <v>264.3</v>
      </c>
      <c r="C24">
        <v>158.69999999999999</v>
      </c>
      <c r="D24">
        <f t="shared" si="0"/>
        <v>105.60000000000002</v>
      </c>
      <c r="I24">
        <v>56.4</v>
      </c>
      <c r="J24">
        <v>26.8</v>
      </c>
      <c r="K24">
        <v>12.2</v>
      </c>
    </row>
    <row r="33" spans="1:7" x14ac:dyDescent="0.2">
      <c r="C33" s="13" t="s">
        <v>22</v>
      </c>
      <c r="D33" s="13"/>
    </row>
    <row r="34" spans="1:7" x14ac:dyDescent="0.2">
      <c r="A34" s="2" t="s">
        <v>16</v>
      </c>
      <c r="B34" s="2" t="s">
        <v>15</v>
      </c>
      <c r="C34" s="2" t="s">
        <v>23</v>
      </c>
      <c r="D34" s="2" t="s">
        <v>24</v>
      </c>
      <c r="E34" s="2" t="s">
        <v>17</v>
      </c>
      <c r="F34" s="2" t="s">
        <v>25</v>
      </c>
      <c r="G34" s="2" t="s">
        <v>18</v>
      </c>
    </row>
    <row r="35" spans="1:7" x14ac:dyDescent="0.2">
      <c r="A35" s="5">
        <v>41730</v>
      </c>
      <c r="B35">
        <v>403.8</v>
      </c>
    </row>
    <row r="36" spans="1:7" x14ac:dyDescent="0.2">
      <c r="A36" s="5">
        <v>42095</v>
      </c>
      <c r="B36">
        <v>533.79999999999995</v>
      </c>
      <c r="C36">
        <f>B36*275/365</f>
        <v>402.17808219178085</v>
      </c>
      <c r="D36">
        <f>B35*90/365</f>
        <v>99.567123287671237</v>
      </c>
      <c r="E36">
        <f>C36+D36</f>
        <v>501.74520547945207</v>
      </c>
    </row>
    <row r="37" spans="1:7" x14ac:dyDescent="0.2">
      <c r="A37" s="5">
        <v>42461</v>
      </c>
      <c r="B37">
        <v>620.6</v>
      </c>
      <c r="C37">
        <f>B37*275/365</f>
        <v>467.57534246575341</v>
      </c>
      <c r="D37">
        <f>B36*90/365</f>
        <v>131.62191780821917</v>
      </c>
      <c r="E37">
        <f>C37+D37</f>
        <v>599.19726027397257</v>
      </c>
      <c r="F37">
        <v>716.8</v>
      </c>
      <c r="G37">
        <f>F37/E37*100</f>
        <v>119.62671519430106</v>
      </c>
    </row>
    <row r="38" spans="1:7" x14ac:dyDescent="0.2">
      <c r="A38" s="5">
        <v>42826</v>
      </c>
      <c r="B38" s="4">
        <v>720.3</v>
      </c>
      <c r="C38">
        <f>B38*275/365</f>
        <v>542.69178082191786</v>
      </c>
      <c r="D38">
        <f>B37*90/365</f>
        <v>153.02465753424659</v>
      </c>
      <c r="E38">
        <f>C38+D38</f>
        <v>695.71643835616442</v>
      </c>
      <c r="F38">
        <v>723.5</v>
      </c>
      <c r="G38">
        <f>F38/E38*100</f>
        <v>103.9935180645555</v>
      </c>
    </row>
    <row r="39" spans="1:7" x14ac:dyDescent="0.2">
      <c r="A39" s="5">
        <v>43191</v>
      </c>
    </row>
  </sheetData>
  <mergeCells count="2">
    <mergeCell ref="J1:K1"/>
    <mergeCell ref="C33:D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FE06-4DA0-4D44-918E-D69DB73DA340}">
  <dimension ref="A1:P15"/>
  <sheetViews>
    <sheetView tabSelected="1" workbookViewId="0">
      <selection activeCell="C21" sqref="C21"/>
    </sheetView>
  </sheetViews>
  <sheetFormatPr baseColWidth="10" defaultRowHeight="16" x14ac:dyDescent="0.2"/>
  <cols>
    <col min="1" max="2" width="11.6640625" bestFit="1" customWidth="1"/>
    <col min="3" max="3" width="11.33203125" bestFit="1" customWidth="1"/>
    <col min="4" max="4" width="19.6640625" bestFit="1" customWidth="1"/>
    <col min="5" max="5" width="6.33203125" bestFit="1" customWidth="1"/>
    <col min="8" max="8" width="13.33203125" bestFit="1" customWidth="1"/>
    <col min="9" max="9" width="17" bestFit="1" customWidth="1"/>
    <col min="16" max="16" width="80.5" bestFit="1" customWidth="1"/>
  </cols>
  <sheetData>
    <row r="1" spans="1:16" x14ac:dyDescent="0.2">
      <c r="A1" s="14" t="s">
        <v>26</v>
      </c>
      <c r="B1" s="14"/>
      <c r="C1" s="14"/>
      <c r="D1" s="14"/>
      <c r="E1" s="14"/>
      <c r="F1" s="14"/>
      <c r="H1" s="14" t="s">
        <v>2</v>
      </c>
      <c r="I1" s="14"/>
      <c r="J1" s="14"/>
      <c r="P1" t="s">
        <v>46</v>
      </c>
    </row>
    <row r="2" spans="1:16" x14ac:dyDescent="0.2">
      <c r="A2" s="9" t="s">
        <v>1</v>
      </c>
      <c r="B2" s="9" t="s">
        <v>28</v>
      </c>
      <c r="C2" s="9" t="s">
        <v>27</v>
      </c>
      <c r="D2" s="9" t="s">
        <v>16</v>
      </c>
      <c r="E2" s="9" t="s">
        <v>42</v>
      </c>
      <c r="F2" s="9" t="s">
        <v>48</v>
      </c>
      <c r="H2" s="9" t="s">
        <v>15</v>
      </c>
      <c r="I2" s="9" t="s">
        <v>43</v>
      </c>
      <c r="J2" s="9" t="s">
        <v>45</v>
      </c>
      <c r="P2" t="s">
        <v>47</v>
      </c>
    </row>
    <row r="3" spans="1:16" x14ac:dyDescent="0.2">
      <c r="A3" s="4">
        <v>1103832.68</v>
      </c>
      <c r="B3" s="4">
        <f>A3-C3</f>
        <v>976774.67999999993</v>
      </c>
      <c r="C3" s="4">
        <v>127058</v>
      </c>
      <c r="D3" t="s">
        <v>29</v>
      </c>
      <c r="I3">
        <v>170313.36</v>
      </c>
    </row>
    <row r="4" spans="1:16" x14ac:dyDescent="0.2">
      <c r="A4" s="4">
        <f>B4+C4</f>
        <v>1302523.08</v>
      </c>
      <c r="B4" s="4">
        <v>1152385.08</v>
      </c>
      <c r="C4" s="4">
        <v>150138</v>
      </c>
      <c r="D4" t="s">
        <v>30</v>
      </c>
      <c r="E4">
        <f>ROUND((A4-A3)/A3*100,1)</f>
        <v>18</v>
      </c>
      <c r="H4">
        <f>C3*3/12 + C4*9/12</f>
        <v>144368</v>
      </c>
      <c r="I4">
        <v>144246.49</v>
      </c>
      <c r="J4">
        <f>ROUND(I4/H4*100,1)</f>
        <v>99.9</v>
      </c>
    </row>
    <row r="5" spans="1:16" x14ac:dyDescent="0.2">
      <c r="A5" s="4">
        <v>1613082.08</v>
      </c>
      <c r="B5" s="4">
        <f>A5-C5</f>
        <v>1374055.08</v>
      </c>
      <c r="C5" s="8">
        <v>239027</v>
      </c>
      <c r="D5" t="s">
        <v>31</v>
      </c>
      <c r="E5">
        <f t="shared" ref="E5:E15" si="0">ROUND((A5-A4)/A4*100,1)</f>
        <v>23.8</v>
      </c>
      <c r="H5">
        <f t="shared" ref="H5" si="1">C4*3/12 + C5*9/12</f>
        <v>216804.75</v>
      </c>
      <c r="I5">
        <v>190508.91</v>
      </c>
      <c r="J5">
        <f>ROUND(I5/H5*100,1)</f>
        <v>87.9</v>
      </c>
    </row>
    <row r="6" spans="1:16" x14ac:dyDescent="0.2">
      <c r="A6" s="10">
        <v>1761487.48</v>
      </c>
      <c r="B6" s="10">
        <v>1497264.48</v>
      </c>
      <c r="C6" s="11">
        <v>264223</v>
      </c>
      <c r="D6" s="12" t="s">
        <v>32</v>
      </c>
      <c r="E6" s="12">
        <f t="shared" si="0"/>
        <v>9.1999999999999993</v>
      </c>
      <c r="F6" s="12" t="s">
        <v>44</v>
      </c>
      <c r="H6" s="12">
        <f>C5*3/12 + C6*6/12</f>
        <v>191868.25</v>
      </c>
    </row>
    <row r="7" spans="1:16" x14ac:dyDescent="0.2">
      <c r="A7" s="4">
        <f>B7+C7</f>
        <v>2204094</v>
      </c>
      <c r="B7" s="4">
        <v>1807356</v>
      </c>
      <c r="C7" s="4">
        <v>396738</v>
      </c>
      <c r="D7" t="s">
        <v>33</v>
      </c>
      <c r="E7">
        <f t="shared" si="0"/>
        <v>25.1</v>
      </c>
      <c r="H7">
        <f>H6+C7*3/12</f>
        <v>291052.75</v>
      </c>
      <c r="I7">
        <v>300000</v>
      </c>
      <c r="J7">
        <f t="shared" ref="J7:J13" si="2">ROUND(I7/H7*100,1)</f>
        <v>103.1</v>
      </c>
    </row>
    <row r="8" spans="1:16" x14ac:dyDescent="0.2">
      <c r="A8" s="4">
        <v>2243559.7599999998</v>
      </c>
      <c r="B8" s="4">
        <v>1839719.7</v>
      </c>
      <c r="C8" s="4">
        <v>403840</v>
      </c>
      <c r="D8" t="s">
        <v>34</v>
      </c>
      <c r="E8">
        <f t="shared" si="0"/>
        <v>1.8</v>
      </c>
      <c r="H8">
        <v>402088.82</v>
      </c>
      <c r="I8">
        <v>402089</v>
      </c>
      <c r="J8">
        <f t="shared" si="2"/>
        <v>100</v>
      </c>
    </row>
    <row r="9" spans="1:16" x14ac:dyDescent="0.2">
      <c r="A9" s="4">
        <v>2669028.04</v>
      </c>
      <c r="B9" s="4">
        <v>2135225.04</v>
      </c>
      <c r="C9" s="4">
        <v>533803</v>
      </c>
      <c r="D9" t="s">
        <v>35</v>
      </c>
      <c r="E9">
        <f t="shared" si="0"/>
        <v>19</v>
      </c>
      <c r="H9" s="4">
        <v>501757.33</v>
      </c>
      <c r="I9">
        <v>605069</v>
      </c>
      <c r="J9">
        <f t="shared" si="2"/>
        <v>120.6</v>
      </c>
    </row>
    <row r="10" spans="1:16" x14ac:dyDescent="0.2">
      <c r="A10" s="4">
        <v>3102970.2</v>
      </c>
      <c r="B10" s="4">
        <v>2482378.2000000002</v>
      </c>
      <c r="C10" s="4">
        <v>620592</v>
      </c>
      <c r="D10" t="s">
        <v>36</v>
      </c>
      <c r="E10">
        <f t="shared" si="0"/>
        <v>16.3</v>
      </c>
      <c r="H10" s="4">
        <v>599013.31000000006</v>
      </c>
      <c r="I10">
        <v>716839</v>
      </c>
      <c r="J10">
        <f t="shared" si="2"/>
        <v>119.7</v>
      </c>
    </row>
    <row r="11" spans="1:16" x14ac:dyDescent="0.2">
      <c r="A11" s="4">
        <v>3601265.48</v>
      </c>
      <c r="B11" s="4">
        <v>2881014.48</v>
      </c>
      <c r="C11" s="4">
        <v>720251</v>
      </c>
      <c r="D11" t="s">
        <v>37</v>
      </c>
      <c r="E11">
        <f t="shared" si="0"/>
        <v>16.100000000000001</v>
      </c>
      <c r="H11" s="4">
        <v>695677.54</v>
      </c>
      <c r="I11">
        <v>723505</v>
      </c>
      <c r="J11">
        <f t="shared" si="2"/>
        <v>104</v>
      </c>
    </row>
    <row r="12" spans="1:16" x14ac:dyDescent="0.2">
      <c r="A12" s="4">
        <v>3941488.28</v>
      </c>
      <c r="B12" s="4">
        <v>3221237.28</v>
      </c>
      <c r="C12" s="4">
        <v>720251</v>
      </c>
      <c r="D12" t="s">
        <v>38</v>
      </c>
      <c r="E12">
        <f t="shared" si="0"/>
        <v>9.4</v>
      </c>
      <c r="H12">
        <v>720251</v>
      </c>
      <c r="I12">
        <v>792276</v>
      </c>
      <c r="J12">
        <f t="shared" si="2"/>
        <v>110</v>
      </c>
    </row>
    <row r="13" spans="1:16" x14ac:dyDescent="0.2">
      <c r="A13" s="4">
        <v>4141488</v>
      </c>
      <c r="B13" s="4">
        <v>3421237</v>
      </c>
      <c r="C13" s="4">
        <v>720251</v>
      </c>
      <c r="D13" t="s">
        <v>39</v>
      </c>
      <c r="E13">
        <f t="shared" si="0"/>
        <v>5.0999999999999996</v>
      </c>
      <c r="H13">
        <v>720251</v>
      </c>
      <c r="I13">
        <v>849896</v>
      </c>
      <c r="J13">
        <f t="shared" si="2"/>
        <v>118</v>
      </c>
    </row>
    <row r="14" spans="1:16" x14ac:dyDescent="0.2">
      <c r="A14" s="10">
        <v>4493514</v>
      </c>
      <c r="B14" s="10">
        <v>3773263</v>
      </c>
      <c r="C14" s="10">
        <v>720251</v>
      </c>
      <c r="D14" s="12" t="s">
        <v>40</v>
      </c>
      <c r="E14" s="12">
        <f t="shared" si="0"/>
        <v>8.5</v>
      </c>
      <c r="F14" s="12" t="s">
        <v>44</v>
      </c>
      <c r="H14" s="12">
        <f>C13*3/12 + C14*8/12</f>
        <v>660230.08333333326</v>
      </c>
    </row>
    <row r="15" spans="1:16" x14ac:dyDescent="0.2">
      <c r="A15" s="4">
        <v>5135637</v>
      </c>
      <c r="B15" s="4">
        <v>4312462</v>
      </c>
      <c r="C15" s="4">
        <v>823175</v>
      </c>
      <c r="D15" t="s">
        <v>41</v>
      </c>
      <c r="E15">
        <f t="shared" si="0"/>
        <v>14.3</v>
      </c>
      <c r="H15">
        <f>H14+C15*1/12</f>
        <v>728827.99999999988</v>
      </c>
    </row>
  </sheetData>
  <mergeCells count="2">
    <mergeCell ref="A1:F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Nidamanuru, Anand</cp:lastModifiedBy>
  <dcterms:created xsi:type="dcterms:W3CDTF">2018-02-28T11:04:48Z</dcterms:created>
  <dcterms:modified xsi:type="dcterms:W3CDTF">2020-12-29T06:06:50Z</dcterms:modified>
</cp:coreProperties>
</file>