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0" documentId="8_{23EB422C-9BB5-824E-A785-06A9B18A9D26}" xr6:coauthVersionLast="44" xr6:coauthVersionMax="44" xr10:uidLastSave="{00000000-0000-0000-0000-000000000000}"/>
  <bookViews>
    <workbookView xWindow="0" yWindow="460" windowWidth="33600" windowHeight="19200" xr2:uid="{2E3ED48A-06BD-2E4E-B85F-F9DC5CF417C9}"/>
  </bookViews>
  <sheets>
    <sheet name="SAP Sha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4" i="1" s="1"/>
  <c r="I34" i="1" s="1"/>
  <c r="G39" i="1" s="1"/>
  <c r="G42" i="1" s="1"/>
  <c r="F31" i="1"/>
  <c r="F30" i="1"/>
  <c r="O24" i="1"/>
  <c r="M24" i="1"/>
  <c r="S21" i="1"/>
  <c r="T21" i="1" s="1"/>
  <c r="U21" i="1" s="1"/>
  <c r="F21" i="1"/>
  <c r="F19" i="1"/>
  <c r="F20" i="1" s="1"/>
  <c r="F22" i="1" s="1"/>
  <c r="H18" i="1"/>
  <c r="H17" i="1"/>
  <c r="H16" i="1"/>
  <c r="O15" i="1"/>
  <c r="H15" i="1"/>
  <c r="D10" i="1"/>
  <c r="M9" i="1"/>
  <c r="H9" i="1"/>
  <c r="M8" i="1"/>
  <c r="H8" i="1"/>
  <c r="M7" i="1"/>
  <c r="H7" i="1"/>
  <c r="M6" i="1"/>
  <c r="G30" i="1" s="1"/>
  <c r="G35" i="1" s="1"/>
  <c r="G37" i="1" s="1"/>
  <c r="H6" i="1"/>
  <c r="M5" i="1"/>
  <c r="H5" i="1"/>
  <c r="M4" i="1"/>
  <c r="H4" i="1"/>
  <c r="M3" i="1"/>
  <c r="H3" i="1"/>
  <c r="M2" i="1"/>
  <c r="H2" i="1"/>
  <c r="H19" i="1" l="1"/>
  <c r="H20" i="1" s="1"/>
  <c r="H22" i="1" s="1"/>
  <c r="H25" i="1" s="1"/>
</calcChain>
</file>

<file path=xl/sharedStrings.xml><?xml version="1.0" encoding="utf-8"?>
<sst xmlns="http://schemas.openxmlformats.org/spreadsheetml/2006/main" count="108" uniqueCount="65">
  <si>
    <t>Year</t>
  </si>
  <si>
    <t>Transaction</t>
  </si>
  <si>
    <t>Date</t>
  </si>
  <si>
    <t>Qty</t>
  </si>
  <si>
    <t>Euro Price</t>
  </si>
  <si>
    <t>Purchase price</t>
  </si>
  <si>
    <t>INR/EUR</t>
  </si>
  <si>
    <t>Calculated price</t>
  </si>
  <si>
    <t>Salary Month</t>
  </si>
  <si>
    <t>Amount</t>
  </si>
  <si>
    <t>Perk1</t>
  </si>
  <si>
    <t>Comment</t>
  </si>
  <si>
    <t>Total</t>
  </si>
  <si>
    <t>Amount2</t>
  </si>
  <si>
    <t>SMP Taxable D</t>
  </si>
  <si>
    <t>What company has provided as benefit</t>
  </si>
  <si>
    <t>Self</t>
  </si>
  <si>
    <t>Sep-10</t>
  </si>
  <si>
    <t>40% discount</t>
  </si>
  <si>
    <t>June-12</t>
  </si>
  <si>
    <t>Aug-13</t>
  </si>
  <si>
    <t>SAP Match 2010</t>
  </si>
  <si>
    <t>SMP Tax Matching</t>
  </si>
  <si>
    <t>July-14</t>
  </si>
  <si>
    <t>SAP Match 2012</t>
  </si>
  <si>
    <t>May-15</t>
  </si>
  <si>
    <t>SMP – STC net payout (Sell To Cover)</t>
  </si>
  <si>
    <t>SAP Match 2013</t>
  </si>
  <si>
    <t>Sep-16</t>
  </si>
  <si>
    <t>Discounted price cost</t>
  </si>
  <si>
    <t>SAP Match 2014</t>
  </si>
  <si>
    <t>June-17</t>
  </si>
  <si>
    <t>Prorate Index</t>
  </si>
  <si>
    <t>Sale Date</t>
  </si>
  <si>
    <t>2018-2019</t>
  </si>
  <si>
    <t>Purchase price (EUR)</t>
  </si>
  <si>
    <t>Gain per unit (EUR)</t>
  </si>
  <si>
    <t>Units</t>
  </si>
  <si>
    <t>Purchase price INR</t>
  </si>
  <si>
    <t>Prorated Inflation</t>
  </si>
  <si>
    <t>Prorated Pur price</t>
  </si>
  <si>
    <t>Selling price (EUR)</t>
  </si>
  <si>
    <t>Sell (From Bank)</t>
  </si>
  <si>
    <t>Sell</t>
  </si>
  <si>
    <t>SMP Match 2010</t>
  </si>
  <si>
    <t>Total Purchase</t>
  </si>
  <si>
    <t>Sell price</t>
  </si>
  <si>
    <t>Sell date</t>
  </si>
  <si>
    <t>Gain/Loss</t>
  </si>
  <si>
    <t>Total pur price</t>
  </si>
  <si>
    <t>Prorated</t>
  </si>
  <si>
    <t>Prorated loss/gain</t>
  </si>
  <si>
    <t>Total Sell (From bank stmt)</t>
  </si>
  <si>
    <t>Buy</t>
  </si>
  <si>
    <t>Gain</t>
  </si>
  <si>
    <t>INWEUR5225@77.4</t>
  </si>
  <si>
    <t>INWINR226.99@1.0</t>
  </si>
  <si>
    <t>Total Gain EUR (Units * Gain)</t>
  </si>
  <si>
    <t>(Go To Transaction and click on Date)</t>
  </si>
  <si>
    <t>Tx Fee (EUR)</t>
  </si>
  <si>
    <t>SMP Match 2012</t>
  </si>
  <si>
    <t xml:space="preserve">Total </t>
  </si>
  <si>
    <t>INW 300419I049903015 EUR2261.4@76.71</t>
  </si>
  <si>
    <t>INW 300419I049903015 CGST</t>
  </si>
  <si>
    <t>INW 300419I049903015 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</si>
</sst>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Arial"/>
      <family val="2"/>
    </font>
    <font>
      <sz val="11"/>
      <color rgb="FF27272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2" borderId="0" xfId="0" applyNumberFormat="1" applyFill="1"/>
    <xf numFmtId="15" fontId="0" fillId="0" borderId="0" xfId="0" applyNumberFormat="1"/>
    <xf numFmtId="49" fontId="0" fillId="0" borderId="0" xfId="0" applyNumberFormat="1"/>
    <xf numFmtId="0" fontId="1" fillId="0" borderId="0" xfId="0" applyFont="1"/>
    <xf numFmtId="3" fontId="0" fillId="0" borderId="0" xfId="0" applyNumberFormat="1"/>
    <xf numFmtId="15" fontId="2" fillId="0" borderId="0" xfId="0" applyNumberFormat="1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8679-2231-9E43-B5AA-5773890861D8}">
  <dimension ref="A1:X81"/>
  <sheetViews>
    <sheetView tabSelected="1" zoomScale="111" workbookViewId="0">
      <selection activeCell="G8" sqref="G8"/>
    </sheetView>
  </sheetViews>
  <sheetFormatPr baseColWidth="10" defaultColWidth="8.83203125" defaultRowHeight="15" x14ac:dyDescent="0.2"/>
  <cols>
    <col min="1" max="1" width="11.33203125" bestFit="1" customWidth="1"/>
    <col min="2" max="2" width="13.5" bestFit="1" customWidth="1"/>
    <col min="3" max="3" width="17" bestFit="1" customWidth="1"/>
    <col min="4" max="4" width="15.6640625" bestFit="1" customWidth="1"/>
    <col min="5" max="5" width="21.5" bestFit="1" customWidth="1"/>
    <col min="6" max="6" width="17" bestFit="1" customWidth="1"/>
    <col min="7" max="8" width="15.1640625" customWidth="1"/>
    <col min="9" max="9" width="11.1640625" style="4" bestFit="1" customWidth="1"/>
    <col min="10" max="10" width="9.5" bestFit="1" customWidth="1"/>
    <col min="11" max="11" width="14" bestFit="1" customWidth="1"/>
    <col min="12" max="12" width="17" bestFit="1" customWidth="1"/>
    <col min="13" max="13" width="15.6640625" bestFit="1" customWidth="1"/>
    <col min="14" max="14" width="21.6640625" bestFit="1" customWidth="1"/>
    <col min="15" max="15" width="22.5" customWidth="1"/>
    <col min="16" max="16" width="29.33203125" bestFit="1" customWidth="1"/>
    <col min="17" max="17" width="10.6640625" bestFit="1" customWidth="1"/>
    <col min="18" max="18" width="12" bestFit="1" customWidth="1"/>
    <col min="19" max="19" width="17.66406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11</v>
      </c>
      <c r="R1" t="s">
        <v>14</v>
      </c>
      <c r="S1" t="s">
        <v>15</v>
      </c>
    </row>
    <row r="2" spans="1:24" x14ac:dyDescent="0.2">
      <c r="A2">
        <v>2010</v>
      </c>
      <c r="B2" t="s">
        <v>16</v>
      </c>
      <c r="C2" s="3">
        <v>40410</v>
      </c>
      <c r="D2">
        <v>12</v>
      </c>
      <c r="E2">
        <v>35.119999999999997</v>
      </c>
      <c r="F2">
        <v>21.07</v>
      </c>
      <c r="G2">
        <v>59.6</v>
      </c>
      <c r="H2">
        <f>E2*G2*D2</f>
        <v>25117.824000000001</v>
      </c>
      <c r="I2" s="4" t="s">
        <v>17</v>
      </c>
      <c r="J2">
        <v>15050</v>
      </c>
      <c r="K2">
        <v>9955</v>
      </c>
      <c r="L2" t="s">
        <v>14</v>
      </c>
      <c r="M2">
        <f>J2+K2</f>
        <v>25005</v>
      </c>
      <c r="O2" t="s">
        <v>18</v>
      </c>
    </row>
    <row r="3" spans="1:24" ht="16" x14ac:dyDescent="0.2">
      <c r="A3">
        <v>2012</v>
      </c>
      <c r="B3" t="s">
        <v>16</v>
      </c>
      <c r="C3" s="3">
        <v>41047</v>
      </c>
      <c r="D3">
        <v>12</v>
      </c>
      <c r="E3">
        <v>46.02</v>
      </c>
      <c r="F3">
        <v>28.94</v>
      </c>
      <c r="G3">
        <v>72.040000000000006</v>
      </c>
      <c r="H3">
        <f t="shared" ref="H3:H9" si="0">E3*G3*D3</f>
        <v>39783.369600000005</v>
      </c>
      <c r="I3" s="4" t="s">
        <v>19</v>
      </c>
      <c r="J3">
        <v>23995</v>
      </c>
      <c r="K3">
        <v>13925</v>
      </c>
      <c r="L3" t="s">
        <v>14</v>
      </c>
      <c r="M3">
        <f t="shared" ref="M3:M9" si="1">J3+K3</f>
        <v>37920</v>
      </c>
      <c r="O3" t="s">
        <v>18</v>
      </c>
      <c r="T3" s="5"/>
      <c r="U3" s="5"/>
      <c r="V3" s="5"/>
      <c r="X3" s="5"/>
    </row>
    <row r="4" spans="1:24" x14ac:dyDescent="0.2">
      <c r="A4">
        <v>2013</v>
      </c>
      <c r="B4" t="s">
        <v>16</v>
      </c>
      <c r="C4" s="3">
        <v>41500</v>
      </c>
      <c r="D4">
        <v>12</v>
      </c>
      <c r="E4">
        <v>53.95</v>
      </c>
      <c r="G4">
        <v>85</v>
      </c>
      <c r="H4">
        <f t="shared" si="0"/>
        <v>55029</v>
      </c>
      <c r="I4" s="4" t="s">
        <v>20</v>
      </c>
      <c r="J4">
        <v>32926</v>
      </c>
      <c r="K4" s="6">
        <v>21754</v>
      </c>
      <c r="L4" t="s">
        <v>14</v>
      </c>
      <c r="M4">
        <f t="shared" si="1"/>
        <v>54680</v>
      </c>
      <c r="O4" t="s">
        <v>18</v>
      </c>
    </row>
    <row r="5" spans="1:24" x14ac:dyDescent="0.2">
      <c r="A5">
        <v>2013</v>
      </c>
      <c r="B5" t="s">
        <v>21</v>
      </c>
      <c r="C5" s="3">
        <v>41508</v>
      </c>
      <c r="D5">
        <v>4</v>
      </c>
      <c r="E5">
        <v>56.29</v>
      </c>
      <c r="G5">
        <v>85</v>
      </c>
      <c r="H5">
        <f t="shared" si="0"/>
        <v>19138.599999999999</v>
      </c>
      <c r="I5" s="4" t="s">
        <v>20</v>
      </c>
      <c r="K5">
        <v>18958</v>
      </c>
      <c r="L5" t="s">
        <v>22</v>
      </c>
      <c r="M5">
        <f t="shared" si="1"/>
        <v>18958</v>
      </c>
    </row>
    <row r="6" spans="1:24" x14ac:dyDescent="0.2">
      <c r="A6">
        <v>2014</v>
      </c>
      <c r="B6" t="s">
        <v>16</v>
      </c>
      <c r="C6" s="3">
        <v>41775</v>
      </c>
      <c r="D6">
        <v>12</v>
      </c>
      <c r="E6">
        <v>55.45</v>
      </c>
      <c r="F6">
        <v>33.409999999999997</v>
      </c>
      <c r="G6">
        <v>76.13</v>
      </c>
      <c r="H6">
        <f t="shared" si="0"/>
        <v>50656.901999999995</v>
      </c>
      <c r="I6" s="4" t="s">
        <v>23</v>
      </c>
      <c r="J6">
        <v>32466</v>
      </c>
      <c r="K6">
        <v>20773</v>
      </c>
      <c r="L6" t="s">
        <v>14</v>
      </c>
      <c r="M6">
        <f t="shared" si="1"/>
        <v>53239</v>
      </c>
    </row>
    <row r="7" spans="1:24" x14ac:dyDescent="0.2">
      <c r="A7">
        <v>2015</v>
      </c>
      <c r="B7" t="s">
        <v>24</v>
      </c>
      <c r="C7" s="3">
        <v>42131</v>
      </c>
      <c r="D7">
        <v>12</v>
      </c>
      <c r="E7">
        <v>67.44</v>
      </c>
      <c r="G7">
        <v>71.94</v>
      </c>
      <c r="H7">
        <f t="shared" si="0"/>
        <v>58219.603199999998</v>
      </c>
      <c r="I7" s="4" t="s">
        <v>25</v>
      </c>
      <c r="K7">
        <v>95110</v>
      </c>
      <c r="L7" t="s">
        <v>22</v>
      </c>
      <c r="M7">
        <f t="shared" si="1"/>
        <v>95110</v>
      </c>
      <c r="N7">
        <v>37365</v>
      </c>
      <c r="O7" t="s">
        <v>26</v>
      </c>
    </row>
    <row r="8" spans="1:24" x14ac:dyDescent="0.2">
      <c r="A8">
        <v>2016</v>
      </c>
      <c r="B8" t="s">
        <v>27</v>
      </c>
      <c r="C8" s="3">
        <v>42598</v>
      </c>
      <c r="D8">
        <v>2</v>
      </c>
      <c r="E8">
        <v>78.64</v>
      </c>
      <c r="G8">
        <v>71.08</v>
      </c>
      <c r="H8">
        <f t="shared" si="0"/>
        <v>11179.4624</v>
      </c>
      <c r="I8" s="4" t="s">
        <v>28</v>
      </c>
      <c r="K8">
        <v>23522</v>
      </c>
      <c r="L8" t="s">
        <v>22</v>
      </c>
      <c r="M8">
        <f t="shared" si="1"/>
        <v>23522</v>
      </c>
      <c r="N8">
        <v>10194</v>
      </c>
      <c r="O8" t="s">
        <v>26</v>
      </c>
      <c r="S8" t="s">
        <v>29</v>
      </c>
    </row>
    <row r="9" spans="1:24" x14ac:dyDescent="0.2">
      <c r="A9">
        <v>2017</v>
      </c>
      <c r="B9" t="s">
        <v>30</v>
      </c>
      <c r="C9" s="3">
        <v>42861</v>
      </c>
      <c r="D9">
        <v>4</v>
      </c>
      <c r="E9">
        <v>93.45</v>
      </c>
      <c r="G9">
        <v>70.73</v>
      </c>
      <c r="H9">
        <f t="shared" si="0"/>
        <v>26438.874000000003</v>
      </c>
      <c r="I9" s="4" t="s">
        <v>31</v>
      </c>
      <c r="K9">
        <v>26377.200000000001</v>
      </c>
      <c r="L9" t="s">
        <v>22</v>
      </c>
      <c r="M9">
        <f t="shared" si="1"/>
        <v>26377.200000000001</v>
      </c>
    </row>
    <row r="10" spans="1:24" x14ac:dyDescent="0.2">
      <c r="B10" t="s">
        <v>12</v>
      </c>
      <c r="D10">
        <f>SUM(D2:D9)</f>
        <v>70</v>
      </c>
    </row>
    <row r="12" spans="1:24" x14ac:dyDescent="0.2">
      <c r="B12" s="1" t="s">
        <v>32</v>
      </c>
      <c r="C12" s="1" t="s">
        <v>33</v>
      </c>
    </row>
    <row r="13" spans="1:24" x14ac:dyDescent="0.2">
      <c r="A13" t="s">
        <v>34</v>
      </c>
      <c r="B13">
        <v>280</v>
      </c>
    </row>
    <row r="14" spans="1:24" x14ac:dyDescent="0.2">
      <c r="A14" s="1" t="s">
        <v>0</v>
      </c>
      <c r="B14" s="1" t="s">
        <v>1</v>
      </c>
      <c r="C14" s="1" t="s">
        <v>35</v>
      </c>
      <c r="D14" s="1" t="s">
        <v>36</v>
      </c>
      <c r="E14" s="1" t="s">
        <v>37</v>
      </c>
      <c r="F14" s="1" t="s">
        <v>38</v>
      </c>
      <c r="G14" s="1" t="s">
        <v>39</v>
      </c>
      <c r="H14" s="1" t="s">
        <v>40</v>
      </c>
      <c r="K14" s="1" t="s">
        <v>0</v>
      </c>
      <c r="L14" s="1" t="s">
        <v>1</v>
      </c>
      <c r="M14" s="1" t="s">
        <v>41</v>
      </c>
      <c r="N14" s="1" t="s">
        <v>37</v>
      </c>
      <c r="O14" s="1" t="s">
        <v>42</v>
      </c>
    </row>
    <row r="15" spans="1:24" ht="19" customHeight="1" x14ac:dyDescent="0.2">
      <c r="A15">
        <v>2010</v>
      </c>
      <c r="B15" t="s">
        <v>16</v>
      </c>
      <c r="C15">
        <v>35.119999999999997</v>
      </c>
      <c r="D15">
        <v>69.84</v>
      </c>
      <c r="E15">
        <v>12</v>
      </c>
      <c r="F15">
        <v>25005</v>
      </c>
      <c r="G15">
        <v>167</v>
      </c>
      <c r="H15">
        <f>$B$13/G15*F15</f>
        <v>41924.55089820359</v>
      </c>
      <c r="K15" s="3">
        <v>43266</v>
      </c>
      <c r="L15" t="s">
        <v>43</v>
      </c>
      <c r="M15">
        <v>104.96</v>
      </c>
      <c r="N15">
        <v>50</v>
      </c>
      <c r="O15">
        <f>404415 - 227 - 227</f>
        <v>403961</v>
      </c>
    </row>
    <row r="16" spans="1:24" ht="19" customHeight="1" x14ac:dyDescent="0.2">
      <c r="A16">
        <v>2012</v>
      </c>
      <c r="B16" t="s">
        <v>16</v>
      </c>
      <c r="C16">
        <v>46.02</v>
      </c>
      <c r="D16">
        <v>58.94</v>
      </c>
      <c r="E16">
        <v>12</v>
      </c>
      <c r="F16">
        <v>37920</v>
      </c>
      <c r="G16">
        <v>200</v>
      </c>
      <c r="H16">
        <f t="shared" ref="H16:H19" si="2">$B$13/G16*F16</f>
        <v>53088</v>
      </c>
      <c r="K16" s="7">
        <v>43580</v>
      </c>
      <c r="L16" t="s">
        <v>43</v>
      </c>
      <c r="M16">
        <v>114.22</v>
      </c>
      <c r="N16">
        <v>20</v>
      </c>
      <c r="O16">
        <v>173471.99</v>
      </c>
    </row>
    <row r="17" spans="1:21" ht="19" customHeight="1" x14ac:dyDescent="0.2">
      <c r="A17">
        <v>2013</v>
      </c>
      <c r="B17" t="s">
        <v>16</v>
      </c>
      <c r="C17">
        <v>53.95</v>
      </c>
      <c r="D17">
        <v>51.01</v>
      </c>
      <c r="E17">
        <v>12</v>
      </c>
      <c r="F17">
        <v>54680</v>
      </c>
      <c r="G17">
        <v>220</v>
      </c>
      <c r="H17">
        <f t="shared" si="2"/>
        <v>69592.727272727265</v>
      </c>
    </row>
    <row r="18" spans="1:21" ht="19" customHeight="1" x14ac:dyDescent="0.2">
      <c r="A18">
        <v>2013</v>
      </c>
      <c r="B18" t="s">
        <v>44</v>
      </c>
      <c r="C18">
        <v>56.29</v>
      </c>
      <c r="D18">
        <v>48.67</v>
      </c>
      <c r="E18">
        <v>4</v>
      </c>
      <c r="F18">
        <v>18958</v>
      </c>
      <c r="G18">
        <v>220</v>
      </c>
      <c r="H18">
        <f t="shared" si="2"/>
        <v>24128.363636363636</v>
      </c>
    </row>
    <row r="19" spans="1:21" ht="19" customHeight="1" x14ac:dyDescent="0.2">
      <c r="A19">
        <v>2014</v>
      </c>
      <c r="B19" t="s">
        <v>16</v>
      </c>
      <c r="C19">
        <v>55.45</v>
      </c>
      <c r="D19">
        <v>49.51</v>
      </c>
      <c r="E19">
        <v>10</v>
      </c>
      <c r="F19">
        <f>M6*10/12</f>
        <v>44365.833333333336</v>
      </c>
      <c r="G19">
        <v>240</v>
      </c>
      <c r="H19">
        <f t="shared" si="2"/>
        <v>51760.138888888898</v>
      </c>
    </row>
    <row r="20" spans="1:21" ht="19" customHeight="1" x14ac:dyDescent="0.2">
      <c r="E20" s="8" t="s">
        <v>45</v>
      </c>
      <c r="F20">
        <f>SUM(F15:F19)</f>
        <v>180928.83333333334</v>
      </c>
      <c r="H20">
        <f>SUM(H15:H19)</f>
        <v>240493.78069618341</v>
      </c>
      <c r="K20" t="s">
        <v>2</v>
      </c>
      <c r="L20" t="s">
        <v>1</v>
      </c>
      <c r="M20" t="s">
        <v>5</v>
      </c>
      <c r="N20" t="s">
        <v>37</v>
      </c>
      <c r="O20" t="s">
        <v>46</v>
      </c>
      <c r="P20" t="s">
        <v>47</v>
      </c>
      <c r="Q20" t="s">
        <v>48</v>
      </c>
      <c r="R20" t="s">
        <v>39</v>
      </c>
      <c r="S20" t="s">
        <v>49</v>
      </c>
      <c r="T20" t="s">
        <v>50</v>
      </c>
      <c r="U20" t="s">
        <v>51</v>
      </c>
    </row>
    <row r="21" spans="1:21" x14ac:dyDescent="0.2">
      <c r="A21" s="9"/>
      <c r="E21" s="8" t="s">
        <v>52</v>
      </c>
      <c r="F21">
        <f>404415 - 227 - 227</f>
        <v>403961</v>
      </c>
      <c r="K21" s="10">
        <v>40633</v>
      </c>
      <c r="L21" t="s">
        <v>53</v>
      </c>
      <c r="M21">
        <v>373.9</v>
      </c>
      <c r="N21">
        <v>20</v>
      </c>
      <c r="O21">
        <v>186.58080000000001</v>
      </c>
      <c r="P21" s="10">
        <v>43294</v>
      </c>
      <c r="Q21">
        <v>-3746.384</v>
      </c>
      <c r="R21">
        <v>184</v>
      </c>
      <c r="S21">
        <f>M21*N21</f>
        <v>7478</v>
      </c>
      <c r="T21">
        <f>S21*B13/R21</f>
        <v>11379.565217391304</v>
      </c>
      <c r="U21">
        <f>T21-O21*N21</f>
        <v>7647.949217391304</v>
      </c>
    </row>
    <row r="22" spans="1:21" x14ac:dyDescent="0.2">
      <c r="A22" s="9"/>
      <c r="E22" s="8" t="s">
        <v>54</v>
      </c>
      <c r="F22">
        <f>F21-F20</f>
        <v>223032.16666666666</v>
      </c>
      <c r="H22">
        <f>F21-H20</f>
        <v>163467.21930381659</v>
      </c>
    </row>
    <row r="23" spans="1:21" x14ac:dyDescent="0.2">
      <c r="H23">
        <v>7647.949217391304</v>
      </c>
    </row>
    <row r="24" spans="1:21" x14ac:dyDescent="0.2">
      <c r="E24" t="s">
        <v>55</v>
      </c>
      <c r="F24" s="11">
        <v>404415</v>
      </c>
      <c r="M24">
        <f>M21*N21</f>
        <v>7478</v>
      </c>
      <c r="O24">
        <f>O21*N21</f>
        <v>3731.616</v>
      </c>
    </row>
    <row r="25" spans="1:21" x14ac:dyDescent="0.2">
      <c r="E25" t="s">
        <v>56</v>
      </c>
      <c r="F25">
        <v>-227</v>
      </c>
      <c r="H25">
        <f>H22-H23</f>
        <v>155819.27008642527</v>
      </c>
    </row>
    <row r="26" spans="1:21" x14ac:dyDescent="0.2">
      <c r="E26" t="s">
        <v>56</v>
      </c>
      <c r="F26">
        <v>-227</v>
      </c>
    </row>
    <row r="27" spans="1:21" x14ac:dyDescent="0.2">
      <c r="I27"/>
    </row>
    <row r="29" spans="1:21" x14ac:dyDescent="0.2">
      <c r="A29" s="1" t="s">
        <v>0</v>
      </c>
      <c r="B29" s="1" t="s">
        <v>1</v>
      </c>
      <c r="C29" s="1" t="s">
        <v>35</v>
      </c>
      <c r="D29" s="1" t="s">
        <v>36</v>
      </c>
      <c r="E29" s="1" t="s">
        <v>37</v>
      </c>
      <c r="F29" s="1" t="s">
        <v>57</v>
      </c>
      <c r="G29" s="1" t="s">
        <v>58</v>
      </c>
      <c r="H29" s="1" t="s">
        <v>59</v>
      </c>
      <c r="I29"/>
    </row>
    <row r="30" spans="1:21" x14ac:dyDescent="0.2">
      <c r="A30">
        <v>2014</v>
      </c>
      <c r="B30" t="s">
        <v>16</v>
      </c>
      <c r="C30">
        <v>55.45</v>
      </c>
      <c r="D30">
        <v>58.77</v>
      </c>
      <c r="E30">
        <v>2</v>
      </c>
      <c r="F30">
        <f>E30*D30</f>
        <v>117.54</v>
      </c>
      <c r="G30">
        <f>M6*2/12</f>
        <v>8873.1666666666661</v>
      </c>
      <c r="I30"/>
    </row>
    <row r="31" spans="1:21" x14ac:dyDescent="0.2">
      <c r="A31">
        <v>2015</v>
      </c>
      <c r="B31" t="s">
        <v>60</v>
      </c>
      <c r="C31">
        <v>67.44</v>
      </c>
      <c r="D31">
        <v>46.78</v>
      </c>
      <c r="E31">
        <v>12</v>
      </c>
      <c r="F31">
        <f t="shared" ref="F31:F33" si="3">E31*D31</f>
        <v>561.36</v>
      </c>
      <c r="G31">
        <v>57458.879999999997</v>
      </c>
      <c r="I31"/>
    </row>
    <row r="32" spans="1:21" x14ac:dyDescent="0.2">
      <c r="A32">
        <v>2016</v>
      </c>
      <c r="B32" t="s">
        <v>27</v>
      </c>
      <c r="C32">
        <v>78.64</v>
      </c>
      <c r="D32">
        <v>35.58</v>
      </c>
      <c r="E32">
        <v>2</v>
      </c>
      <c r="F32">
        <f t="shared" si="3"/>
        <v>71.16</v>
      </c>
      <c r="G32">
        <v>23522</v>
      </c>
      <c r="I32"/>
    </row>
    <row r="33" spans="1:9" x14ac:dyDescent="0.2">
      <c r="A33">
        <v>2017</v>
      </c>
      <c r="B33" t="s">
        <v>30</v>
      </c>
      <c r="C33">
        <v>93.45</v>
      </c>
      <c r="D33">
        <v>20.77</v>
      </c>
      <c r="E33">
        <v>4</v>
      </c>
      <c r="F33">
        <f t="shared" si="3"/>
        <v>83.08</v>
      </c>
      <c r="G33">
        <v>26377.200000000001</v>
      </c>
      <c r="I33"/>
    </row>
    <row r="34" spans="1:9" x14ac:dyDescent="0.2">
      <c r="E34" s="8" t="s">
        <v>61</v>
      </c>
      <c r="F34">
        <f>SUM(F30:F33)</f>
        <v>833.14</v>
      </c>
      <c r="H34">
        <v>23</v>
      </c>
      <c r="I34">
        <f>F34-H34</f>
        <v>810.14</v>
      </c>
    </row>
    <row r="35" spans="1:9" x14ac:dyDescent="0.2">
      <c r="E35" s="8" t="s">
        <v>45</v>
      </c>
      <c r="G35">
        <f>SUM(G30:G33)</f>
        <v>116231.24666666666</v>
      </c>
      <c r="I35"/>
    </row>
    <row r="36" spans="1:9" x14ac:dyDescent="0.2">
      <c r="E36" s="8" t="s">
        <v>52</v>
      </c>
      <c r="G36">
        <v>173471.99</v>
      </c>
      <c r="I36"/>
    </row>
    <row r="37" spans="1:9" x14ac:dyDescent="0.2">
      <c r="E37" s="8" t="s">
        <v>54</v>
      </c>
      <c r="G37">
        <f>G36-G35</f>
        <v>57240.743333333332</v>
      </c>
      <c r="I37"/>
    </row>
    <row r="38" spans="1:9" x14ac:dyDescent="0.2">
      <c r="I38"/>
    </row>
    <row r="39" spans="1:9" x14ac:dyDescent="0.2">
      <c r="E39" s="11" t="s">
        <v>62</v>
      </c>
      <c r="G39">
        <f>I34*76.71</f>
        <v>62145.839399999997</v>
      </c>
      <c r="I39"/>
    </row>
    <row r="40" spans="1:9" x14ac:dyDescent="0.2">
      <c r="E40" s="11" t="s">
        <v>63</v>
      </c>
      <c r="I40"/>
    </row>
    <row r="41" spans="1:9" x14ac:dyDescent="0.2">
      <c r="E41" s="11" t="s">
        <v>64</v>
      </c>
      <c r="I41"/>
    </row>
    <row r="42" spans="1:9" x14ac:dyDescent="0.2">
      <c r="G42">
        <f>G39*10/100</f>
        <v>6214.5839399999995</v>
      </c>
      <c r="I42"/>
    </row>
    <row r="49" spans="1:1" x14ac:dyDescent="0.2">
      <c r="A49" s="9"/>
    </row>
    <row r="53" spans="1:1" x14ac:dyDescent="0.2">
      <c r="A53" s="12"/>
    </row>
    <row r="55" spans="1:1" x14ac:dyDescent="0.2">
      <c r="A55" s="12"/>
    </row>
    <row r="57" spans="1:1" x14ac:dyDescent="0.2">
      <c r="A57" s="12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 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Nidamanuru, Anand</cp:lastModifiedBy>
  <dcterms:created xsi:type="dcterms:W3CDTF">2019-08-27T17:36:03Z</dcterms:created>
  <dcterms:modified xsi:type="dcterms:W3CDTF">2019-08-27T18:02:11Z</dcterms:modified>
</cp:coreProperties>
</file>