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ojekt\GUARDIAN\Daten und Skripte\GDN_Messdaten_SciData\"/>
    </mc:Choice>
  </mc:AlternateContent>
  <bookViews>
    <workbookView xWindow="0" yWindow="0" windowWidth="21570" windowHeight="9615"/>
  </bookViews>
  <sheets>
    <sheet name="Subject overview" sheetId="2" r:id="rId1"/>
    <sheet name="Scenario durations" sheetId="1" r:id="rId2"/>
    <sheet name="Measurement info" sheetId="3" r:id="rId3"/>
    <sheet name="TFM paramet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C34" i="2" l="1"/>
  <c r="C33" i="2"/>
  <c r="F34" i="2"/>
  <c r="E34" i="2"/>
  <c r="E33" i="2"/>
  <c r="H34" i="1"/>
  <c r="J5" i="2"/>
  <c r="J3" i="2"/>
  <c r="J4" i="2"/>
  <c r="F33" i="2"/>
  <c r="I34" i="1" l="1"/>
  <c r="I35" i="1" s="1"/>
  <c r="G34" i="1"/>
  <c r="G35" i="1" s="1"/>
  <c r="K4" i="2" l="1"/>
  <c r="K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4" i="2" l="1"/>
  <c r="G33" i="2"/>
  <c r="D34" i="1"/>
  <c r="D35" i="1" s="1"/>
  <c r="E34" i="1"/>
  <c r="E35" i="1" s="1"/>
  <c r="F34" i="1"/>
  <c r="F35" i="1" s="1"/>
  <c r="C34" i="1"/>
  <c r="C35" i="1" l="1"/>
  <c r="O11" i="1"/>
  <c r="H35" i="1"/>
</calcChain>
</file>

<file path=xl/sharedStrings.xml><?xml version="1.0" encoding="utf-8"?>
<sst xmlns="http://schemas.openxmlformats.org/spreadsheetml/2006/main" count="302" uniqueCount="142">
  <si>
    <t>ID</t>
  </si>
  <si>
    <t>GDN0001</t>
  </si>
  <si>
    <t>GDN0002</t>
  </si>
  <si>
    <t>GDN0003</t>
  </si>
  <si>
    <t>GDN0004</t>
  </si>
  <si>
    <t>GDN0005</t>
  </si>
  <si>
    <t>GDN0006</t>
  </si>
  <si>
    <t>GDN0007</t>
  </si>
  <si>
    <t>GDN0008</t>
  </si>
  <si>
    <t>GDN0009</t>
  </si>
  <si>
    <t>GDN0010</t>
  </si>
  <si>
    <t>GDN0011</t>
  </si>
  <si>
    <t>GDN0012</t>
  </si>
  <si>
    <t>GDN0013</t>
  </si>
  <si>
    <t>GDN0014</t>
  </si>
  <si>
    <t>GDN0015</t>
  </si>
  <si>
    <t>GDN0016</t>
  </si>
  <si>
    <t>GDN0017</t>
  </si>
  <si>
    <t>GDN0018</t>
  </si>
  <si>
    <t>GDN0019</t>
  </si>
  <si>
    <t>GDN0020</t>
  </si>
  <si>
    <t>GDN0021</t>
  </si>
  <si>
    <t>GDN0022</t>
  </si>
  <si>
    <t>GDN0023</t>
  </si>
  <si>
    <t>GDN0024</t>
  </si>
  <si>
    <t>GDN0025</t>
  </si>
  <si>
    <t>GDN0026</t>
  </si>
  <si>
    <t>GDN0027</t>
  </si>
  <si>
    <t>GDN0028</t>
  </si>
  <si>
    <t>GDN0029</t>
  </si>
  <si>
    <t>GDN0030</t>
  </si>
  <si>
    <t>Resting</t>
  </si>
  <si>
    <t>Valsalva</t>
  </si>
  <si>
    <t>TiltUp</t>
  </si>
  <si>
    <t>TiltDown</t>
  </si>
  <si>
    <t>Overall</t>
  </si>
  <si>
    <t>Apnea</t>
  </si>
  <si>
    <t>Durations in seconds</t>
  </si>
  <si>
    <t>seconds</t>
  </si>
  <si>
    <t>hours</t>
  </si>
  <si>
    <t>in hours</t>
  </si>
  <si>
    <t>Count</t>
  </si>
  <si>
    <t>per scenario</t>
  </si>
  <si>
    <t>Age</t>
  </si>
  <si>
    <t>Sex</t>
  </si>
  <si>
    <t>Height (cm)</t>
  </si>
  <si>
    <t>Weight (kg)</t>
  </si>
  <si>
    <t>BMI</t>
  </si>
  <si>
    <t>F</t>
  </si>
  <si>
    <t>M</t>
  </si>
  <si>
    <t>Ø</t>
  </si>
  <si>
    <t>Ratio</t>
  </si>
  <si>
    <t>∑</t>
  </si>
  <si>
    <t>Additional info</t>
  </si>
  <si>
    <t>No intervention triggers, measurement started with tilted down table</t>
  </si>
  <si>
    <t>Only one apnea section, apnea after breathing in</t>
  </si>
  <si>
    <t>TiltUp_cut</t>
  </si>
  <si>
    <t>TiltDown_cut</t>
  </si>
  <si>
    <t>Not cunducted</t>
  </si>
  <si>
    <t xml:space="preserve">Not cunducted
</t>
  </si>
  <si>
    <t>TFM parameter BR not available</t>
  </si>
  <si>
    <t>TFM parameters not available</t>
  </si>
  <si>
    <t>No intervention triggers, measurement was started after tilting up the table
TFM parameters not available</t>
  </si>
  <si>
    <t>No intervention triggers, measurement was started after tilting down the table
TFM parameters not available</t>
  </si>
  <si>
    <t>Only one intervention trigger at the end of table tilt up
TFM parameters not available</t>
  </si>
  <si>
    <t>Only one intervention trigger at the end of table tilt down
TFM parameters not available</t>
  </si>
  <si>
    <t>is</t>
  </si>
  <si>
    <t>SV</t>
  </si>
  <si>
    <t>Stroke volume</t>
  </si>
  <si>
    <t>CI</t>
  </si>
  <si>
    <t>Cardiac Index</t>
  </si>
  <si>
    <t>HR</t>
  </si>
  <si>
    <t>Heart rate</t>
  </si>
  <si>
    <t>HZV</t>
  </si>
  <si>
    <t>Cardiac output</t>
  </si>
  <si>
    <t>RRI</t>
  </si>
  <si>
    <t>RR interval</t>
  </si>
  <si>
    <t>SI</t>
  </si>
  <si>
    <t>Stroke index</t>
  </si>
  <si>
    <t>TPR</t>
  </si>
  <si>
    <t>Total peripheral resistance</t>
  </si>
  <si>
    <t>TPRI</t>
  </si>
  <si>
    <t>dBP</t>
  </si>
  <si>
    <t>Beat-to-beat dia. blood pressure</t>
  </si>
  <si>
    <t>mBP</t>
  </si>
  <si>
    <t>Beat-to-beat mean blood pressure</t>
  </si>
  <si>
    <t>sBP</t>
  </si>
  <si>
    <t>Beat-to-beat sys. blood pressure</t>
  </si>
  <si>
    <t>BR</t>
  </si>
  <si>
    <t>Breathing rate</t>
  </si>
  <si>
    <t>ACI</t>
  </si>
  <si>
    <t>Acceleration index</t>
  </si>
  <si>
    <t>EDI</t>
  </si>
  <si>
    <t>End diastolic Index</t>
  </si>
  <si>
    <t>IC</t>
  </si>
  <si>
    <t>Velocity index</t>
  </si>
  <si>
    <t>LVET</t>
  </si>
  <si>
    <t>Left ventricular ejection time</t>
  </si>
  <si>
    <t>LVWI</t>
  </si>
  <si>
    <t>Left cardiac work index</t>
  </si>
  <si>
    <t>TFC</t>
  </si>
  <si>
    <t>Thoracic Fluid Content</t>
  </si>
  <si>
    <t>LF_HF</t>
  </si>
  <si>
    <t>Sympatho-Vagale Balance</t>
  </si>
  <si>
    <t>HF_dBP</t>
  </si>
  <si>
    <t>Hfnu_dBP</t>
  </si>
  <si>
    <t>LH_HF_dBP</t>
  </si>
  <si>
    <t>LF_dBP</t>
  </si>
  <si>
    <t>LFnu_dBP</t>
  </si>
  <si>
    <t>PSD_dBP</t>
  </si>
  <si>
    <t>VLF_dBP</t>
  </si>
  <si>
    <t>HF_RRI</t>
  </si>
  <si>
    <t>Hfnu_RRI</t>
  </si>
  <si>
    <t>LH_HF_RRI</t>
  </si>
  <si>
    <t>LF_RRI</t>
  </si>
  <si>
    <t>LFnu_RRI</t>
  </si>
  <si>
    <t>PSD_RRI</t>
  </si>
  <si>
    <t>VLF_RRI</t>
  </si>
  <si>
    <t>Short name</t>
  </si>
  <si>
    <t>Full name</t>
  </si>
  <si>
    <t>Unit</t>
  </si>
  <si>
    <t>Total peripheral resistance index</t>
  </si>
  <si>
    <t>ms</t>
  </si>
  <si>
    <t>ml</t>
  </si>
  <si>
    <t>l/(min*m^2)</t>
  </si>
  <si>
    <t>1/min</t>
  </si>
  <si>
    <t>bpm</t>
  </si>
  <si>
    <t>l/min</t>
  </si>
  <si>
    <t>ml/m^2</t>
  </si>
  <si>
    <t>dyne*s/cm^5</t>
  </si>
  <si>
    <t>dyne*s*m^2/cm^5</t>
  </si>
  <si>
    <t>mmHg</t>
  </si>
  <si>
    <t>100/s^2</t>
  </si>
  <si>
    <t>1000/s</t>
  </si>
  <si>
    <t>mmHg*l/(min*m^2)</t>
  </si>
  <si>
    <t>1/Ohm</t>
  </si>
  <si>
    <t>mmHg^2</t>
  </si>
  <si>
    <t>%</t>
  </si>
  <si>
    <t>ms^2</t>
  </si>
  <si>
    <t>HRV parameter</t>
  </si>
  <si>
    <t>BPV parameter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</si>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</sst>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6" xfId="0" applyFill="1" applyBorder="1"/>
    <xf numFmtId="0" fontId="1" fillId="0" borderId="9" xfId="0" applyFont="1" applyBorder="1"/>
    <xf numFmtId="0" fontId="0" fillId="0" borderId="0" xfId="0" applyFill="1"/>
    <xf numFmtId="0" fontId="0" fillId="5" borderId="8" xfId="0" applyFill="1" applyBorder="1"/>
    <xf numFmtId="0" fontId="0" fillId="5" borderId="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0" borderId="4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5" borderId="2" xfId="0" applyNumberFormat="1" applyFill="1" applyBorder="1"/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0" borderId="8" xfId="0" applyNumberFormat="1" applyBorder="1"/>
    <xf numFmtId="0" fontId="0" fillId="0" borderId="8" xfId="0" applyBorder="1"/>
    <xf numFmtId="0" fontId="0" fillId="0" borderId="13" xfId="0" applyBorder="1"/>
    <xf numFmtId="0" fontId="0" fillId="0" borderId="12" xfId="0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16</xdr:row>
      <xdr:rowOff>85725</xdr:rowOff>
    </xdr:from>
    <xdr:ext cx="65" cy="172227"/>
    <xdr:sp macro="" textlink="">
      <xdr:nvSpPr>
        <xdr:cNvPr id="2" name="Textfeld 1"/>
        <xdr:cNvSpPr txBox="1"/>
      </xdr:nvSpPr>
      <xdr:spPr>
        <a:xfrm>
          <a:off x="8582025" y="313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/>
  </sheetViews>
  <sheetFormatPr baseColWidth="10" defaultRowHeight="15" x14ac:dyDescent="0.25"/>
  <sheetData>
    <row r="2" spans="2:11" x14ac:dyDescent="0.25">
      <c r="B2" s="7" t="s">
        <v>0</v>
      </c>
      <c r="C2" s="8" t="s">
        <v>43</v>
      </c>
      <c r="D2" s="8" t="s">
        <v>44</v>
      </c>
      <c r="E2" s="8" t="s">
        <v>45</v>
      </c>
      <c r="F2" s="8" t="s">
        <v>46</v>
      </c>
      <c r="G2" s="8" t="s">
        <v>47</v>
      </c>
      <c r="I2" s="15"/>
      <c r="J2" s="19" t="s">
        <v>41</v>
      </c>
      <c r="K2" s="20" t="s">
        <v>51</v>
      </c>
    </row>
    <row r="3" spans="2:11" x14ac:dyDescent="0.25">
      <c r="B3" t="s">
        <v>1</v>
      </c>
      <c r="C3" s="3">
        <v>24</v>
      </c>
      <c r="D3" s="3" t="s">
        <v>48</v>
      </c>
      <c r="E3" s="3">
        <v>166</v>
      </c>
      <c r="F3" s="9">
        <v>63</v>
      </c>
      <c r="G3" s="10">
        <f>F3/(E3/100)^2</f>
        <v>22.862534475250399</v>
      </c>
      <c r="I3" s="16" t="s">
        <v>49</v>
      </c>
      <c r="J3" s="18">
        <f>COUNTIF(D$3:D$32,I3)</f>
        <v>14</v>
      </c>
      <c r="K3" s="37">
        <f>J3/J5</f>
        <v>0.46666666666666667</v>
      </c>
    </row>
    <row r="4" spans="2:11" x14ac:dyDescent="0.25">
      <c r="B4" t="s">
        <v>2</v>
      </c>
      <c r="C4" s="3">
        <v>38</v>
      </c>
      <c r="D4" s="3" t="s">
        <v>48</v>
      </c>
      <c r="E4" s="3">
        <v>161</v>
      </c>
      <c r="F4" s="9">
        <v>48.5</v>
      </c>
      <c r="G4" s="10">
        <f t="shared" ref="G4:G32" si="0">F4/(E4/100)^2</f>
        <v>18.710697889741905</v>
      </c>
      <c r="I4" s="16" t="s">
        <v>48</v>
      </c>
      <c r="J4" s="18">
        <f>COUNTIF(D$3:D$32,I4)</f>
        <v>16</v>
      </c>
      <c r="K4" s="37">
        <f>J4/J5</f>
        <v>0.53333333333333333</v>
      </c>
    </row>
    <row r="5" spans="2:11" x14ac:dyDescent="0.25">
      <c r="B5" t="s">
        <v>3</v>
      </c>
      <c r="C5" s="3">
        <v>25</v>
      </c>
      <c r="D5" s="3" t="s">
        <v>49</v>
      </c>
      <c r="E5" s="3">
        <v>187</v>
      </c>
      <c r="F5" s="9">
        <v>82</v>
      </c>
      <c r="G5" s="10">
        <f t="shared" si="0"/>
        <v>23.449340844748203</v>
      </c>
      <c r="I5" s="21" t="s">
        <v>52</v>
      </c>
      <c r="J5" s="2">
        <f>COUNTA(D3:D32)</f>
        <v>30</v>
      </c>
      <c r="K5" s="17"/>
    </row>
    <row r="6" spans="2:11" x14ac:dyDescent="0.25">
      <c r="B6" t="s">
        <v>4</v>
      </c>
      <c r="C6" s="3">
        <v>28</v>
      </c>
      <c r="D6" s="3" t="s">
        <v>48</v>
      </c>
      <c r="E6" s="3">
        <v>178</v>
      </c>
      <c r="F6" s="9">
        <v>59</v>
      </c>
      <c r="G6" s="10">
        <f t="shared" si="0"/>
        <v>18.621386188612547</v>
      </c>
    </row>
    <row r="7" spans="2:11" x14ac:dyDescent="0.25">
      <c r="B7" t="s">
        <v>5</v>
      </c>
      <c r="C7" s="3">
        <v>27</v>
      </c>
      <c r="D7" s="3" t="s">
        <v>48</v>
      </c>
      <c r="E7" s="3">
        <v>173</v>
      </c>
      <c r="F7" s="9">
        <v>93</v>
      </c>
      <c r="G7" s="10">
        <f t="shared" si="0"/>
        <v>31.073540713020815</v>
      </c>
    </row>
    <row r="8" spans="2:11" x14ac:dyDescent="0.25">
      <c r="B8" t="s">
        <v>6</v>
      </c>
      <c r="C8" s="3">
        <v>49</v>
      </c>
      <c r="D8" s="3" t="s">
        <v>48</v>
      </c>
      <c r="E8" s="3">
        <v>172</v>
      </c>
      <c r="F8" s="9">
        <v>63</v>
      </c>
      <c r="G8" s="10">
        <f t="shared" si="0"/>
        <v>21.295294753921041</v>
      </c>
    </row>
    <row r="9" spans="2:11" x14ac:dyDescent="0.25">
      <c r="B9" t="s">
        <v>7</v>
      </c>
      <c r="C9" s="3">
        <v>24</v>
      </c>
      <c r="D9" s="3" t="s">
        <v>48</v>
      </c>
      <c r="E9" s="3">
        <v>187</v>
      </c>
      <c r="F9" s="9">
        <v>80</v>
      </c>
      <c r="G9" s="10">
        <f t="shared" si="0"/>
        <v>22.877405702193368</v>
      </c>
    </row>
    <row r="10" spans="2:11" x14ac:dyDescent="0.25">
      <c r="B10" t="s">
        <v>8</v>
      </c>
      <c r="C10" s="3">
        <v>24</v>
      </c>
      <c r="D10" s="3" t="s">
        <v>49</v>
      </c>
      <c r="E10" s="3">
        <v>182</v>
      </c>
      <c r="F10" s="9">
        <v>77</v>
      </c>
      <c r="G10" s="10">
        <f t="shared" si="0"/>
        <v>23.245984784446321</v>
      </c>
    </row>
    <row r="11" spans="2:11" x14ac:dyDescent="0.25">
      <c r="B11" t="s">
        <v>9</v>
      </c>
      <c r="C11" s="3">
        <v>40</v>
      </c>
      <c r="D11" s="3" t="s">
        <v>49</v>
      </c>
      <c r="E11" s="3">
        <v>184</v>
      </c>
      <c r="F11" s="9">
        <v>74</v>
      </c>
      <c r="G11" s="10">
        <f t="shared" si="0"/>
        <v>21.857277882797732</v>
      </c>
    </row>
    <row r="12" spans="2:11" x14ac:dyDescent="0.25">
      <c r="B12" t="s">
        <v>10</v>
      </c>
      <c r="C12" s="3">
        <v>24</v>
      </c>
      <c r="D12" s="3" t="s">
        <v>49</v>
      </c>
      <c r="E12" s="3">
        <v>186</v>
      </c>
      <c r="F12" s="9">
        <v>78</v>
      </c>
      <c r="G12" s="10">
        <f t="shared" si="0"/>
        <v>22.54595907041276</v>
      </c>
    </row>
    <row r="13" spans="2:11" x14ac:dyDescent="0.25">
      <c r="B13" t="s">
        <v>11</v>
      </c>
      <c r="C13" s="11">
        <v>21</v>
      </c>
      <c r="D13" s="3" t="s">
        <v>48</v>
      </c>
      <c r="E13" s="3">
        <v>165</v>
      </c>
      <c r="F13" s="9">
        <v>55</v>
      </c>
      <c r="G13" s="10">
        <f t="shared" si="0"/>
        <v>20.202020202020204</v>
      </c>
    </row>
    <row r="14" spans="2:11" x14ac:dyDescent="0.25">
      <c r="B14" t="s">
        <v>12</v>
      </c>
      <c r="C14" s="3">
        <v>24</v>
      </c>
      <c r="D14" s="3" t="s">
        <v>49</v>
      </c>
      <c r="E14" s="3">
        <v>193</v>
      </c>
      <c r="F14" s="9">
        <v>86</v>
      </c>
      <c r="G14" s="10">
        <f t="shared" si="0"/>
        <v>23.087868130688072</v>
      </c>
    </row>
    <row r="15" spans="2:11" x14ac:dyDescent="0.25">
      <c r="B15" t="s">
        <v>13</v>
      </c>
      <c r="C15" s="3">
        <v>49</v>
      </c>
      <c r="D15" s="3" t="s">
        <v>48</v>
      </c>
      <c r="E15" s="3">
        <v>173</v>
      </c>
      <c r="F15" s="9">
        <v>62</v>
      </c>
      <c r="G15" s="10">
        <f t="shared" si="0"/>
        <v>20.715693808680545</v>
      </c>
    </row>
    <row r="16" spans="2:11" x14ac:dyDescent="0.25">
      <c r="B16" t="s">
        <v>14</v>
      </c>
      <c r="C16" s="3">
        <v>35</v>
      </c>
      <c r="D16" s="3" t="s">
        <v>48</v>
      </c>
      <c r="E16" s="11">
        <v>153</v>
      </c>
      <c r="F16" s="12">
        <v>44</v>
      </c>
      <c r="G16" s="10">
        <f t="shared" si="0"/>
        <v>18.796189499765049</v>
      </c>
    </row>
    <row r="17" spans="2:7" x14ac:dyDescent="0.25">
      <c r="B17" t="s">
        <v>15</v>
      </c>
      <c r="C17" s="3">
        <v>27</v>
      </c>
      <c r="D17" s="3" t="s">
        <v>49</v>
      </c>
      <c r="E17" s="3">
        <v>182</v>
      </c>
      <c r="F17" s="9">
        <v>78</v>
      </c>
      <c r="G17" s="10">
        <f t="shared" si="0"/>
        <v>23.547880690737831</v>
      </c>
    </row>
    <row r="18" spans="2:7" x14ac:dyDescent="0.25">
      <c r="B18" t="s">
        <v>16</v>
      </c>
      <c r="C18" s="3">
        <v>42</v>
      </c>
      <c r="D18" s="3" t="s">
        <v>48</v>
      </c>
      <c r="E18" s="3">
        <v>165</v>
      </c>
      <c r="F18" s="9">
        <v>61</v>
      </c>
      <c r="G18" s="10">
        <f t="shared" si="0"/>
        <v>22.4058769513315</v>
      </c>
    </row>
    <row r="19" spans="2:7" x14ac:dyDescent="0.25">
      <c r="B19" t="s">
        <v>17</v>
      </c>
      <c r="C19" s="3">
        <v>49</v>
      </c>
      <c r="D19" s="3" t="s">
        <v>48</v>
      </c>
      <c r="E19" s="3">
        <v>167</v>
      </c>
      <c r="F19" s="9">
        <v>85</v>
      </c>
      <c r="G19" s="10">
        <f t="shared" si="0"/>
        <v>30.477966223242138</v>
      </c>
    </row>
    <row r="20" spans="2:7" x14ac:dyDescent="0.25">
      <c r="B20" t="s">
        <v>18</v>
      </c>
      <c r="C20" s="3">
        <v>28</v>
      </c>
      <c r="D20" s="3" t="s">
        <v>49</v>
      </c>
      <c r="E20" s="3">
        <v>165</v>
      </c>
      <c r="F20" s="9">
        <v>57</v>
      </c>
      <c r="G20" s="10">
        <f t="shared" si="0"/>
        <v>20.936639118457304</v>
      </c>
    </row>
    <row r="21" spans="2:7" x14ac:dyDescent="0.25">
      <c r="B21" t="s">
        <v>19</v>
      </c>
      <c r="C21" s="3">
        <v>27</v>
      </c>
      <c r="D21" s="3" t="s">
        <v>48</v>
      </c>
      <c r="E21" s="3">
        <v>166</v>
      </c>
      <c r="F21" s="9">
        <v>59</v>
      </c>
      <c r="G21" s="10">
        <f t="shared" si="0"/>
        <v>21.410944984758313</v>
      </c>
    </row>
    <row r="22" spans="2:7" x14ac:dyDescent="0.25">
      <c r="B22" t="s">
        <v>20</v>
      </c>
      <c r="C22" s="3">
        <v>23</v>
      </c>
      <c r="D22" s="3" t="s">
        <v>48</v>
      </c>
      <c r="E22" s="3">
        <v>172</v>
      </c>
      <c r="F22" s="9">
        <v>68</v>
      </c>
      <c r="G22" s="10">
        <f t="shared" si="0"/>
        <v>22.985397512168742</v>
      </c>
    </row>
    <row r="23" spans="2:7" x14ac:dyDescent="0.25">
      <c r="B23" t="s">
        <v>21</v>
      </c>
      <c r="C23" s="3">
        <v>24</v>
      </c>
      <c r="D23" s="3" t="s">
        <v>49</v>
      </c>
      <c r="E23" s="3">
        <v>187</v>
      </c>
      <c r="F23" s="9">
        <v>85</v>
      </c>
      <c r="G23" s="10">
        <f t="shared" si="0"/>
        <v>24.307243558580453</v>
      </c>
    </row>
    <row r="24" spans="2:7" x14ac:dyDescent="0.25">
      <c r="B24" t="s">
        <v>22</v>
      </c>
      <c r="C24" s="3">
        <v>61</v>
      </c>
      <c r="D24" s="3" t="s">
        <v>48</v>
      </c>
      <c r="E24" s="3">
        <v>178</v>
      </c>
      <c r="F24" s="9">
        <v>90</v>
      </c>
      <c r="G24" s="10">
        <f t="shared" si="0"/>
        <v>28.405504355510669</v>
      </c>
    </row>
    <row r="25" spans="2:7" x14ac:dyDescent="0.25">
      <c r="B25" t="s">
        <v>23</v>
      </c>
      <c r="C25" s="3">
        <v>27</v>
      </c>
      <c r="D25" s="3" t="s">
        <v>49</v>
      </c>
      <c r="E25" s="3">
        <v>186</v>
      </c>
      <c r="F25" s="9">
        <v>69</v>
      </c>
      <c r="G25" s="10">
        <f t="shared" si="0"/>
        <v>19.944502254595903</v>
      </c>
    </row>
    <row r="26" spans="2:7" x14ac:dyDescent="0.25">
      <c r="B26" t="s">
        <v>24</v>
      </c>
      <c r="C26" s="3">
        <v>21</v>
      </c>
      <c r="D26" s="3" t="s">
        <v>48</v>
      </c>
      <c r="E26" s="3">
        <v>165</v>
      </c>
      <c r="F26" s="9">
        <v>65</v>
      </c>
      <c r="G26" s="10">
        <f t="shared" si="0"/>
        <v>23.875114784205696</v>
      </c>
    </row>
    <row r="27" spans="2:7" x14ac:dyDescent="0.25">
      <c r="B27" t="s">
        <v>25</v>
      </c>
      <c r="C27" s="3">
        <v>26</v>
      </c>
      <c r="D27" s="3" t="s">
        <v>49</v>
      </c>
      <c r="E27" s="3">
        <v>183</v>
      </c>
      <c r="F27" s="9">
        <v>82</v>
      </c>
      <c r="G27" s="10">
        <f t="shared" si="0"/>
        <v>24.485652005136011</v>
      </c>
    </row>
    <row r="28" spans="2:7" x14ac:dyDescent="0.25">
      <c r="B28" t="s">
        <v>26</v>
      </c>
      <c r="C28" s="3">
        <v>31</v>
      </c>
      <c r="D28" s="3" t="s">
        <v>48</v>
      </c>
      <c r="E28" s="3">
        <v>160</v>
      </c>
      <c r="F28" s="9">
        <v>50.5</v>
      </c>
      <c r="G28" s="10">
        <f t="shared" si="0"/>
        <v>19.726562499999996</v>
      </c>
    </row>
    <row r="29" spans="2:7" x14ac:dyDescent="0.25">
      <c r="B29" t="s">
        <v>27</v>
      </c>
      <c r="C29" s="3">
        <v>24</v>
      </c>
      <c r="D29" s="3" t="s">
        <v>49</v>
      </c>
      <c r="E29" s="3">
        <v>187</v>
      </c>
      <c r="F29" s="9">
        <v>83</v>
      </c>
      <c r="G29" s="10">
        <f t="shared" si="0"/>
        <v>23.735308416025617</v>
      </c>
    </row>
    <row r="30" spans="2:7" x14ac:dyDescent="0.25">
      <c r="B30" t="s">
        <v>28</v>
      </c>
      <c r="C30" s="3">
        <v>29</v>
      </c>
      <c r="D30" s="3" t="s">
        <v>49</v>
      </c>
      <c r="E30" s="3">
        <v>190</v>
      </c>
      <c r="F30" s="9">
        <v>94</v>
      </c>
      <c r="G30" s="10">
        <f t="shared" si="0"/>
        <v>26.038781163434905</v>
      </c>
    </row>
    <row r="31" spans="2:7" x14ac:dyDescent="0.25">
      <c r="B31" t="s">
        <v>29</v>
      </c>
      <c r="C31" s="3">
        <v>25</v>
      </c>
      <c r="D31" s="3" t="s">
        <v>49</v>
      </c>
      <c r="E31" s="3">
        <v>186</v>
      </c>
      <c r="F31" s="9">
        <v>82</v>
      </c>
      <c r="G31" s="10">
        <f t="shared" si="0"/>
        <v>23.702162099664697</v>
      </c>
    </row>
    <row r="32" spans="2:7" x14ac:dyDescent="0.25">
      <c r="B32" s="2" t="s">
        <v>30</v>
      </c>
      <c r="C32" s="44">
        <v>26</v>
      </c>
      <c r="D32" s="44" t="s">
        <v>49</v>
      </c>
      <c r="E32" s="44">
        <v>172</v>
      </c>
      <c r="F32" s="45">
        <v>93</v>
      </c>
      <c r="G32" s="46">
        <f t="shared" si="0"/>
        <v>31.435911303407252</v>
      </c>
    </row>
    <row r="33" spans="2:7" x14ac:dyDescent="0.25">
      <c r="B33" s="13" t="s">
        <v>50</v>
      </c>
      <c r="C33" s="10">
        <f>AVERAGE(C3:C32)</f>
        <v>30.733333333333334</v>
      </c>
      <c r="D33" s="10"/>
      <c r="E33" s="10">
        <f>AVERAGE(E3:E32)</f>
        <v>175.7</v>
      </c>
      <c r="F33" s="10">
        <f>AVERAGE(F3:F32)</f>
        <v>72.2</v>
      </c>
      <c r="G33" s="10">
        <f>AVERAGE(G3:G32)</f>
        <v>23.225421395585204</v>
      </c>
    </row>
    <row r="34" spans="2:7" x14ac:dyDescent="0.25">
      <c r="B34" s="47" t="s">
        <v>141</v>
      </c>
      <c r="C34" s="10">
        <f>_xlfn.STDEV.P(C3:C32)</f>
        <v>9.919453389958317</v>
      </c>
      <c r="D34" s="10"/>
      <c r="E34" s="10">
        <f>_xlfn.STDEV.P(E3:E32)</f>
        <v>10.488565202161828</v>
      </c>
      <c r="F34" s="10">
        <f>_xlfn.STDEV.P(F3:F32)</f>
        <v>14.043147795277241</v>
      </c>
      <c r="G34" s="10">
        <f>_xlfn.STDEV.P(G3:G32)</f>
        <v>3.3437006318539502</v>
      </c>
    </row>
  </sheetData>
  <conditionalFormatting sqref="E3:E32">
    <cfRule type="colorScale" priority="12">
      <colorScale>
        <cfvo type="min"/>
        <cfvo type="max"/>
        <color theme="0"/>
        <color theme="4"/>
      </colorScale>
    </cfRule>
    <cfRule type="colorScale" priority="13">
      <colorScale>
        <cfvo type="min"/>
        <cfvo type="max"/>
        <color theme="4"/>
        <color theme="0"/>
      </colorScale>
    </cfRule>
    <cfRule type="colorScale" priority="14">
      <colorScale>
        <cfvo type="min"/>
        <cfvo type="max"/>
        <color rgb="FF004393"/>
        <color rgb="FF138ADA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F3:F32">
    <cfRule type="colorScale" priority="16">
      <colorScale>
        <cfvo type="min"/>
        <cfvo type="max"/>
        <color theme="0"/>
        <color theme="4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G3:G32">
    <cfRule type="colorScale" priority="18">
      <colorScale>
        <cfvo type="min"/>
        <cfvo type="max"/>
        <color theme="0"/>
        <color theme="4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C3:C32">
    <cfRule type="colorScale" priority="20">
      <colorScale>
        <cfvo type="min"/>
        <cfvo type="max"/>
        <color theme="0"/>
        <color theme="4"/>
      </colorScale>
    </cfRule>
    <cfRule type="colorScale" priority="21">
      <colorScale>
        <cfvo type="min"/>
        <cfvo type="max"/>
        <color theme="4"/>
        <color theme="0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zoomScale="85" zoomScaleNormal="85" workbookViewId="0">
      <selection activeCell="L32" sqref="L32"/>
    </sheetView>
  </sheetViews>
  <sheetFormatPr baseColWidth="10" defaultRowHeight="15" x14ac:dyDescent="0.25"/>
  <cols>
    <col min="2" max="2" width="12.5703125" bestFit="1" customWidth="1"/>
    <col min="3" max="8" width="11.42578125" customWidth="1"/>
    <col min="9" max="9" width="13.140625" bestFit="1" customWidth="1"/>
    <col min="10" max="10" width="5.28515625" customWidth="1"/>
  </cols>
  <sheetData>
    <row r="1" spans="2:16" x14ac:dyDescent="0.25">
      <c r="B1" s="42" t="s">
        <v>37</v>
      </c>
      <c r="C1" s="42"/>
      <c r="D1" s="42"/>
      <c r="E1" s="42"/>
      <c r="F1" s="42"/>
      <c r="G1" s="42"/>
      <c r="H1" s="42"/>
      <c r="I1" s="42"/>
    </row>
    <row r="2" spans="2:16" x14ac:dyDescent="0.25">
      <c r="B2" s="2" t="s">
        <v>0</v>
      </c>
      <c r="C2" s="2" t="s">
        <v>31</v>
      </c>
      <c r="D2" s="2" t="s">
        <v>32</v>
      </c>
      <c r="E2" s="2" t="s">
        <v>36</v>
      </c>
      <c r="F2" s="2" t="s">
        <v>33</v>
      </c>
      <c r="G2" s="2" t="s">
        <v>56</v>
      </c>
      <c r="H2" s="2" t="s">
        <v>34</v>
      </c>
      <c r="I2" s="27" t="s">
        <v>57</v>
      </c>
      <c r="L2" s="2" t="s">
        <v>31</v>
      </c>
      <c r="M2" s="2" t="s">
        <v>32</v>
      </c>
      <c r="N2" s="2" t="s">
        <v>36</v>
      </c>
      <c r="O2" s="2" t="s">
        <v>33</v>
      </c>
      <c r="P2" s="2" t="s">
        <v>34</v>
      </c>
    </row>
    <row r="3" spans="2:16" x14ac:dyDescent="0.25">
      <c r="B3" t="s">
        <v>1</v>
      </c>
      <c r="C3" s="14">
        <v>607.6</v>
      </c>
      <c r="D3" s="14">
        <v>1000.525</v>
      </c>
      <c r="E3" s="14">
        <v>0</v>
      </c>
      <c r="F3" s="14">
        <v>98.15</v>
      </c>
      <c r="G3" s="14">
        <v>98.15</v>
      </c>
      <c r="H3" s="14">
        <v>684.65</v>
      </c>
      <c r="I3" s="14">
        <v>684.65</v>
      </c>
      <c r="K3" t="s">
        <v>41</v>
      </c>
      <c r="L3">
        <v>30</v>
      </c>
      <c r="M3">
        <v>27</v>
      </c>
      <c r="N3">
        <v>24</v>
      </c>
      <c r="O3">
        <v>27</v>
      </c>
      <c r="P3">
        <v>27</v>
      </c>
    </row>
    <row r="4" spans="2:16" x14ac:dyDescent="0.25">
      <c r="B4" t="s">
        <v>2</v>
      </c>
      <c r="C4" s="14">
        <v>622.35</v>
      </c>
      <c r="D4" s="14">
        <v>993.47500000000002</v>
      </c>
      <c r="E4" s="14">
        <v>0</v>
      </c>
      <c r="F4" s="14">
        <v>589</v>
      </c>
      <c r="G4" s="14">
        <v>589</v>
      </c>
      <c r="H4" s="14">
        <v>417</v>
      </c>
      <c r="I4" s="14">
        <v>417</v>
      </c>
    </row>
    <row r="5" spans="2:16" x14ac:dyDescent="0.25">
      <c r="B5" t="s">
        <v>3</v>
      </c>
      <c r="C5" s="14">
        <v>601.35</v>
      </c>
      <c r="D5" s="14">
        <v>1057.125</v>
      </c>
      <c r="E5" s="14">
        <v>0</v>
      </c>
      <c r="F5" s="14">
        <v>768.7</v>
      </c>
      <c r="G5" s="14">
        <v>695.59550000000002</v>
      </c>
      <c r="H5" s="14">
        <v>642.75</v>
      </c>
      <c r="I5" s="14">
        <v>613.13499999999999</v>
      </c>
    </row>
    <row r="6" spans="2:16" x14ac:dyDescent="0.25">
      <c r="B6" t="s">
        <v>4</v>
      </c>
      <c r="C6" s="14">
        <v>603.07500000000005</v>
      </c>
      <c r="D6" s="14">
        <v>1088.2750000000001</v>
      </c>
      <c r="E6" s="14">
        <v>146.9</v>
      </c>
      <c r="F6" s="14">
        <v>697.6</v>
      </c>
      <c r="G6" s="14">
        <v>607.43650000000002</v>
      </c>
      <c r="H6" s="14">
        <v>664.05</v>
      </c>
      <c r="I6" s="14">
        <v>614.8845</v>
      </c>
    </row>
    <row r="7" spans="2:16" x14ac:dyDescent="0.25">
      <c r="B7" t="s">
        <v>5</v>
      </c>
      <c r="C7" s="14">
        <v>610.1</v>
      </c>
      <c r="D7" s="14">
        <v>1082.9749999999999</v>
      </c>
      <c r="E7" s="14">
        <v>150.85</v>
      </c>
      <c r="F7" s="14">
        <v>448.07499999999999</v>
      </c>
      <c r="G7" s="14">
        <v>420.54899999999998</v>
      </c>
      <c r="H7" s="14">
        <v>605.27499999999998</v>
      </c>
      <c r="I7" s="14">
        <v>574.68100000000004</v>
      </c>
    </row>
    <row r="8" spans="2:16" x14ac:dyDescent="0.25">
      <c r="B8" t="s">
        <v>6</v>
      </c>
      <c r="C8" s="14">
        <v>610.92499999999995</v>
      </c>
      <c r="D8" s="14">
        <v>1309.55</v>
      </c>
      <c r="E8" s="14">
        <v>143.67500000000001</v>
      </c>
      <c r="F8" s="14">
        <v>795.65</v>
      </c>
      <c r="G8" s="14">
        <v>664.92200000000003</v>
      </c>
      <c r="H8" s="14">
        <v>665.72500000000002</v>
      </c>
      <c r="I8" s="14">
        <v>637.99300000000005</v>
      </c>
    </row>
    <row r="9" spans="2:16" x14ac:dyDescent="0.25">
      <c r="B9" t="s">
        <v>7</v>
      </c>
      <c r="C9" s="14">
        <v>634.92499999999995</v>
      </c>
      <c r="D9" s="14">
        <v>991.52499999999998</v>
      </c>
      <c r="E9" s="14">
        <v>186.25</v>
      </c>
      <c r="F9" s="14">
        <v>634.92499999999995</v>
      </c>
      <c r="G9" s="14">
        <v>605.89250000000004</v>
      </c>
      <c r="H9" s="14">
        <v>644.72500000000002</v>
      </c>
      <c r="I9" s="14">
        <v>604.827</v>
      </c>
    </row>
    <row r="10" spans="2:16" ht="15.75" thickBot="1" x14ac:dyDescent="0.3">
      <c r="B10" t="s">
        <v>8</v>
      </c>
      <c r="C10" s="14">
        <v>618.57500000000005</v>
      </c>
      <c r="D10" s="14">
        <v>987.55</v>
      </c>
      <c r="E10" s="14">
        <v>106.875</v>
      </c>
      <c r="F10" s="14">
        <v>706.95</v>
      </c>
      <c r="G10" s="14">
        <v>604.05899999999997</v>
      </c>
      <c r="H10" s="14">
        <v>660.42499999999995</v>
      </c>
      <c r="I10" s="14">
        <v>633.44550000000004</v>
      </c>
    </row>
    <row r="11" spans="2:16" ht="15.75" thickBot="1" x14ac:dyDescent="0.3">
      <c r="B11" t="s">
        <v>9</v>
      </c>
      <c r="C11" s="14">
        <v>649.4</v>
      </c>
      <c r="D11" s="14">
        <v>976.67499999999995</v>
      </c>
      <c r="E11" s="14">
        <v>227.4</v>
      </c>
      <c r="F11" s="14">
        <v>641.9</v>
      </c>
      <c r="G11" s="14">
        <v>603.43849999999998</v>
      </c>
      <c r="H11" s="14">
        <v>631.67499999999995</v>
      </c>
      <c r="I11" s="14">
        <v>603.26850000000002</v>
      </c>
      <c r="K11" s="4" t="s">
        <v>35</v>
      </c>
      <c r="L11" s="30">
        <f>SUM(C34:F34,H34)</f>
        <v>86459.0435</v>
      </c>
      <c r="M11" s="5" t="s">
        <v>38</v>
      </c>
      <c r="N11" s="5" t="s">
        <v>66</v>
      </c>
      <c r="O11" s="30">
        <f>L11/3600</f>
        <v>24.016400972222222</v>
      </c>
      <c r="P11" s="6" t="s">
        <v>39</v>
      </c>
    </row>
    <row r="12" spans="2:16" x14ac:dyDescent="0.25">
      <c r="B12" t="s">
        <v>10</v>
      </c>
      <c r="C12" s="14">
        <v>639.125</v>
      </c>
      <c r="D12" s="14">
        <v>991.65</v>
      </c>
      <c r="E12" s="14">
        <v>264.82499999999999</v>
      </c>
      <c r="F12" s="14">
        <v>642.9</v>
      </c>
      <c r="G12" s="14">
        <v>612.14</v>
      </c>
      <c r="H12" s="14">
        <v>638</v>
      </c>
      <c r="I12" s="14">
        <v>605.43399999999997</v>
      </c>
    </row>
    <row r="13" spans="2:16" x14ac:dyDescent="0.25">
      <c r="B13" t="s">
        <v>11</v>
      </c>
      <c r="C13" s="14">
        <v>648.92499999999995</v>
      </c>
      <c r="D13" s="14">
        <v>975.97500000000002</v>
      </c>
      <c r="E13" s="14">
        <v>204.875</v>
      </c>
      <c r="F13" s="14">
        <v>633.42499999999995</v>
      </c>
      <c r="G13" s="14">
        <v>607.34699999999998</v>
      </c>
      <c r="H13" s="14">
        <v>629.02499999999998</v>
      </c>
      <c r="I13" s="14">
        <v>605.04499999999996</v>
      </c>
    </row>
    <row r="14" spans="2:16" x14ac:dyDescent="0.25">
      <c r="B14" t="s">
        <v>12</v>
      </c>
      <c r="C14" s="14">
        <v>648.45000000000005</v>
      </c>
      <c r="D14" s="14">
        <v>980.32500000000005</v>
      </c>
      <c r="E14" s="14">
        <v>401.8</v>
      </c>
      <c r="F14" s="14">
        <v>636.125</v>
      </c>
      <c r="G14" s="14">
        <v>601.78700000000003</v>
      </c>
      <c r="H14" s="14">
        <v>635.375</v>
      </c>
      <c r="I14" s="14">
        <v>604.03499999999997</v>
      </c>
    </row>
    <row r="15" spans="2:16" x14ac:dyDescent="0.25">
      <c r="B15" t="s">
        <v>13</v>
      </c>
      <c r="C15" s="14">
        <v>725.625</v>
      </c>
      <c r="D15" s="14">
        <v>1009.45</v>
      </c>
      <c r="E15" s="14">
        <v>108.9</v>
      </c>
      <c r="F15" s="14">
        <v>661.27499999999998</v>
      </c>
      <c r="G15" s="14">
        <v>627.19449999999995</v>
      </c>
      <c r="H15" s="14">
        <v>642.70000000000005</v>
      </c>
      <c r="I15" s="14">
        <v>611.66650000000004</v>
      </c>
    </row>
    <row r="16" spans="2:16" x14ac:dyDescent="0.25">
      <c r="B16" t="s">
        <v>14</v>
      </c>
      <c r="C16" s="14">
        <v>603.5</v>
      </c>
      <c r="D16" s="14">
        <v>983.5</v>
      </c>
      <c r="E16" s="14">
        <v>394.2</v>
      </c>
      <c r="F16" s="14">
        <v>654.92499999999995</v>
      </c>
      <c r="G16" s="14">
        <v>622.18449999999996</v>
      </c>
      <c r="H16" s="14">
        <v>631.47500000000002</v>
      </c>
      <c r="I16" s="14">
        <v>601.68899999999996</v>
      </c>
    </row>
    <row r="17" spans="2:9" x14ac:dyDescent="0.25">
      <c r="B17" t="s">
        <v>15</v>
      </c>
      <c r="C17" s="14">
        <v>648.45000000000005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</row>
    <row r="18" spans="2:9" x14ac:dyDescent="0.25">
      <c r="B18" t="s">
        <v>16</v>
      </c>
      <c r="C18" s="14">
        <v>610.54999999999995</v>
      </c>
      <c r="D18" s="14">
        <v>991.375</v>
      </c>
      <c r="E18" s="14">
        <v>113.375</v>
      </c>
      <c r="F18" s="14">
        <v>709.57500000000005</v>
      </c>
      <c r="G18" s="14">
        <v>669.09699999999998</v>
      </c>
      <c r="H18" s="14">
        <v>682.625</v>
      </c>
      <c r="I18" s="14">
        <v>648.30100000000004</v>
      </c>
    </row>
    <row r="19" spans="2:9" x14ac:dyDescent="0.25">
      <c r="B19" t="s">
        <v>17</v>
      </c>
      <c r="C19" s="14">
        <v>603.25</v>
      </c>
      <c r="D19" s="14">
        <v>1060.3499999999999</v>
      </c>
      <c r="E19" s="14">
        <v>152.85</v>
      </c>
      <c r="F19" s="14">
        <v>644.72500000000002</v>
      </c>
      <c r="G19" s="14">
        <v>611.28700000000003</v>
      </c>
      <c r="H19" s="14">
        <v>652.02499999999998</v>
      </c>
      <c r="I19" s="14">
        <v>620.76649999999995</v>
      </c>
    </row>
    <row r="20" spans="2:9" x14ac:dyDescent="0.25">
      <c r="B20" t="s">
        <v>18</v>
      </c>
      <c r="C20" s="14">
        <v>635.97500000000002</v>
      </c>
      <c r="D20" s="14">
        <v>1159.05</v>
      </c>
      <c r="E20" s="14">
        <v>95.424999999999997</v>
      </c>
      <c r="F20" s="14">
        <v>0</v>
      </c>
      <c r="G20" s="14">
        <v>0</v>
      </c>
      <c r="H20" s="14">
        <v>0</v>
      </c>
      <c r="I20" s="14">
        <v>0</v>
      </c>
    </row>
    <row r="21" spans="2:9" x14ac:dyDescent="0.25">
      <c r="B21" t="s">
        <v>19</v>
      </c>
      <c r="C21" s="14">
        <v>603.1</v>
      </c>
      <c r="D21" s="14">
        <v>1104.95</v>
      </c>
      <c r="E21" s="14">
        <v>124.25</v>
      </c>
      <c r="F21" s="14">
        <v>682.1</v>
      </c>
      <c r="G21" s="14">
        <v>608.33799999999997</v>
      </c>
      <c r="H21" s="14">
        <v>666.7</v>
      </c>
      <c r="I21" s="14">
        <v>615.22799999999995</v>
      </c>
    </row>
    <row r="22" spans="2:9" x14ac:dyDescent="0.25">
      <c r="B22" t="s">
        <v>20</v>
      </c>
      <c r="C22" s="14">
        <v>640.15</v>
      </c>
      <c r="D22" s="14">
        <v>986.95</v>
      </c>
      <c r="E22" s="14">
        <v>246.77500000000001</v>
      </c>
      <c r="F22" s="14">
        <v>718.06849999999997</v>
      </c>
      <c r="G22" s="14">
        <v>655.18650000000002</v>
      </c>
      <c r="H22" s="14">
        <v>599.375</v>
      </c>
      <c r="I22" s="14">
        <v>599.375</v>
      </c>
    </row>
    <row r="23" spans="2:9" x14ac:dyDescent="0.25">
      <c r="B23" t="s">
        <v>21</v>
      </c>
      <c r="C23" s="14">
        <v>613.92499999999995</v>
      </c>
      <c r="D23" s="14">
        <v>1066.5250000000001</v>
      </c>
      <c r="E23" s="14">
        <v>104.625</v>
      </c>
      <c r="F23" s="14">
        <v>760.25</v>
      </c>
      <c r="G23" s="14">
        <v>605.14800000000002</v>
      </c>
      <c r="H23" s="14">
        <v>636.97500000000002</v>
      </c>
      <c r="I23" s="14">
        <v>610.18650000000002</v>
      </c>
    </row>
    <row r="24" spans="2:9" x14ac:dyDescent="0.25">
      <c r="B24" t="s">
        <v>22</v>
      </c>
      <c r="C24" s="14">
        <v>659.75</v>
      </c>
      <c r="D24" s="14">
        <v>1094.875</v>
      </c>
      <c r="E24" s="14">
        <v>153.72499999999999</v>
      </c>
      <c r="F24" s="14">
        <v>650.22500000000002</v>
      </c>
      <c r="G24" s="14">
        <v>619.38499999999999</v>
      </c>
      <c r="H24" s="14">
        <v>677.72500000000002</v>
      </c>
      <c r="I24" s="14">
        <v>639.65350000000001</v>
      </c>
    </row>
    <row r="25" spans="2:9" x14ac:dyDescent="0.25">
      <c r="B25" t="s">
        <v>23</v>
      </c>
      <c r="C25" s="14">
        <v>678.85</v>
      </c>
      <c r="D25" s="14">
        <v>992.4</v>
      </c>
      <c r="E25" s="14">
        <v>291.67500000000001</v>
      </c>
      <c r="F25" s="14">
        <v>655.55</v>
      </c>
      <c r="G25" s="14">
        <v>617.3605</v>
      </c>
      <c r="H25" s="14">
        <v>640.82500000000005</v>
      </c>
      <c r="I25" s="14">
        <v>615.4905</v>
      </c>
    </row>
    <row r="26" spans="2:9" x14ac:dyDescent="0.25">
      <c r="B26" t="s">
        <v>24</v>
      </c>
      <c r="C26" s="14">
        <v>610.47500000000002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</row>
    <row r="27" spans="2:9" x14ac:dyDescent="0.25">
      <c r="B27" t="s">
        <v>25</v>
      </c>
      <c r="C27" s="14">
        <v>616.92499999999995</v>
      </c>
      <c r="D27" s="14">
        <v>1028.2249999999999</v>
      </c>
      <c r="E27" s="14">
        <v>341.65</v>
      </c>
      <c r="F27" s="14">
        <v>648.125</v>
      </c>
      <c r="G27" s="14">
        <v>606.60450000000003</v>
      </c>
      <c r="H27" s="14">
        <v>640.54999999999995</v>
      </c>
      <c r="I27" s="14">
        <v>607.81100000000004</v>
      </c>
    </row>
    <row r="28" spans="2:9" x14ac:dyDescent="0.25">
      <c r="B28" t="s">
        <v>26</v>
      </c>
      <c r="C28" s="14">
        <v>821.02499999999998</v>
      </c>
      <c r="D28" s="14">
        <v>0</v>
      </c>
      <c r="E28" s="14">
        <v>0</v>
      </c>
      <c r="F28" s="14">
        <v>694.57500000000005</v>
      </c>
      <c r="G28" s="14">
        <v>664.68600000000004</v>
      </c>
      <c r="H28" s="14">
        <v>767.3</v>
      </c>
      <c r="I28" s="14">
        <v>744.79650000000004</v>
      </c>
    </row>
    <row r="29" spans="2:9" x14ac:dyDescent="0.25">
      <c r="B29" t="s">
        <v>27</v>
      </c>
      <c r="C29" s="14">
        <v>627.875</v>
      </c>
      <c r="D29" s="14">
        <v>1037.325</v>
      </c>
      <c r="E29" s="14">
        <v>167.65</v>
      </c>
      <c r="F29" s="14">
        <v>669.45</v>
      </c>
      <c r="G29" s="14">
        <v>624.44650000000001</v>
      </c>
      <c r="H29" s="14">
        <v>665.47500000000002</v>
      </c>
      <c r="I29" s="14">
        <v>630.08249999999998</v>
      </c>
    </row>
    <row r="30" spans="2:9" x14ac:dyDescent="0.25">
      <c r="B30" t="s">
        <v>28</v>
      </c>
      <c r="C30" s="14">
        <v>611.9</v>
      </c>
      <c r="D30" s="14">
        <v>992.67499999999995</v>
      </c>
      <c r="E30" s="14">
        <v>242.15</v>
      </c>
      <c r="F30" s="14">
        <v>635.85</v>
      </c>
      <c r="G30" s="14">
        <v>601.32500000000005</v>
      </c>
      <c r="H30" s="14">
        <v>637.45000000000005</v>
      </c>
      <c r="I30" s="14">
        <v>603.08100000000002</v>
      </c>
    </row>
    <row r="31" spans="2:9" x14ac:dyDescent="0.25">
      <c r="B31" t="s">
        <v>29</v>
      </c>
      <c r="C31" s="14">
        <v>615.85</v>
      </c>
      <c r="D31" s="14">
        <v>996.5</v>
      </c>
      <c r="E31" s="14">
        <v>165.5</v>
      </c>
      <c r="F31" s="14">
        <v>645.375</v>
      </c>
      <c r="G31" s="14">
        <v>605.64149999999995</v>
      </c>
      <c r="H31" s="14">
        <v>641.04999999999995</v>
      </c>
      <c r="I31" s="14">
        <v>616.34349999999995</v>
      </c>
    </row>
    <row r="32" spans="2:9" ht="15.75" thickBot="1" x14ac:dyDescent="0.3">
      <c r="B32" t="s">
        <v>30</v>
      </c>
      <c r="C32" s="14">
        <v>626.6</v>
      </c>
      <c r="D32" s="14">
        <v>1028.5</v>
      </c>
      <c r="E32" s="14">
        <v>169.02500000000001</v>
      </c>
      <c r="F32" s="14">
        <v>656.75</v>
      </c>
      <c r="G32" s="14">
        <v>609.33749999999998</v>
      </c>
      <c r="H32" s="14">
        <v>655.82500000000005</v>
      </c>
      <c r="I32" s="14">
        <v>613.22249999999997</v>
      </c>
    </row>
    <row r="33" spans="2:10" ht="6" customHeight="1" thickBot="1" x14ac:dyDescent="0.3">
      <c r="B33" s="1"/>
      <c r="C33" s="28"/>
      <c r="D33" s="28"/>
      <c r="E33" s="28"/>
      <c r="F33" s="28"/>
      <c r="G33" s="28"/>
      <c r="H33" s="28"/>
      <c r="I33" s="29"/>
    </row>
    <row r="34" spans="2:10" x14ac:dyDescent="0.25">
      <c r="B34" t="s">
        <v>42</v>
      </c>
      <c r="C34" s="14">
        <f t="shared" ref="C34:I34" si="0">SUM(C3:C32)</f>
        <v>19048.574999999997</v>
      </c>
      <c r="D34" s="14">
        <f t="shared" si="0"/>
        <v>27968.275000000001</v>
      </c>
      <c r="E34" s="14">
        <f t="shared" si="0"/>
        <v>4705.2249999999995</v>
      </c>
      <c r="F34" s="14">
        <f t="shared" si="0"/>
        <v>17380.218500000003</v>
      </c>
      <c r="G34" s="14">
        <f t="shared" si="0"/>
        <v>16057.538999999999</v>
      </c>
      <c r="H34" s="14">
        <f t="shared" si="0"/>
        <v>17356.750000000004</v>
      </c>
      <c r="I34" s="14">
        <f t="shared" si="0"/>
        <v>16576.092000000001</v>
      </c>
      <c r="J34" s="3"/>
    </row>
    <row r="35" spans="2:10" x14ac:dyDescent="0.25">
      <c r="B35" t="s">
        <v>40</v>
      </c>
      <c r="C35" s="14">
        <f>C34/3600</f>
        <v>5.2912708333333329</v>
      </c>
      <c r="D35" s="14">
        <f t="shared" ref="D35:I35" si="1">D34/3600</f>
        <v>7.7689652777777782</v>
      </c>
      <c r="E35" s="14">
        <f t="shared" si="1"/>
        <v>1.3070069444444443</v>
      </c>
      <c r="F35" s="14">
        <f t="shared" si="1"/>
        <v>4.827838472222223</v>
      </c>
      <c r="G35" s="14">
        <f t="shared" si="1"/>
        <v>4.4604274999999998</v>
      </c>
      <c r="H35" s="14">
        <f t="shared" si="1"/>
        <v>4.8213194444444456</v>
      </c>
      <c r="I35" s="14">
        <f t="shared" si="1"/>
        <v>4.6044700000000001</v>
      </c>
    </row>
  </sheetData>
  <mergeCells count="1">
    <mergeCell ref="B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70" zoomScaleNormal="70" workbookViewId="0">
      <selection activeCell="D8" sqref="D8"/>
    </sheetView>
  </sheetViews>
  <sheetFormatPr baseColWidth="10" defaultRowHeight="15" x14ac:dyDescent="0.25"/>
  <cols>
    <col min="2" max="6" width="34.28515625" customWidth="1"/>
  </cols>
  <sheetData>
    <row r="1" spans="1:6" x14ac:dyDescent="0.25">
      <c r="A1" s="23"/>
      <c r="B1" s="43" t="s">
        <v>53</v>
      </c>
      <c r="C1" s="43"/>
      <c r="D1" s="43"/>
      <c r="E1" s="43"/>
      <c r="F1" s="43"/>
    </row>
    <row r="2" spans="1:6" x14ac:dyDescent="0.25">
      <c r="A2" s="25" t="s">
        <v>0</v>
      </c>
      <c r="B2" s="24" t="s">
        <v>31</v>
      </c>
      <c r="C2" s="24" t="s">
        <v>32</v>
      </c>
      <c r="D2" s="24" t="s">
        <v>36</v>
      </c>
      <c r="E2" s="24" t="s">
        <v>33</v>
      </c>
      <c r="F2" s="24" t="s">
        <v>34</v>
      </c>
    </row>
    <row r="3" spans="1:6" ht="60" x14ac:dyDescent="0.25">
      <c r="A3" s="26" t="s">
        <v>1</v>
      </c>
      <c r="B3" s="31" t="s">
        <v>61</v>
      </c>
      <c r="C3" s="31" t="s">
        <v>61</v>
      </c>
      <c r="D3" s="32" t="s">
        <v>59</v>
      </c>
      <c r="E3" s="33" t="s">
        <v>62</v>
      </c>
      <c r="F3" s="33" t="s">
        <v>63</v>
      </c>
    </row>
    <row r="4" spans="1:6" ht="60" x14ac:dyDescent="0.25">
      <c r="A4" s="26" t="s">
        <v>2</v>
      </c>
      <c r="B4" s="31" t="s">
        <v>61</v>
      </c>
      <c r="C4" s="31" t="s">
        <v>61</v>
      </c>
      <c r="D4" s="32" t="s">
        <v>59</v>
      </c>
      <c r="E4" s="33" t="s">
        <v>62</v>
      </c>
      <c r="F4" s="33" t="s">
        <v>63</v>
      </c>
    </row>
    <row r="5" spans="1:6" ht="52.5" customHeight="1" x14ac:dyDescent="0.25">
      <c r="A5" s="26" t="s">
        <v>3</v>
      </c>
      <c r="B5" s="31" t="s">
        <v>61</v>
      </c>
      <c r="C5" s="31" t="s">
        <v>61</v>
      </c>
      <c r="D5" s="32" t="s">
        <v>59</v>
      </c>
      <c r="E5" s="33" t="s">
        <v>64</v>
      </c>
      <c r="F5" s="33" t="s">
        <v>65</v>
      </c>
    </row>
    <row r="6" spans="1:6" ht="52.5" customHeight="1" x14ac:dyDescent="0.25">
      <c r="A6" s="26" t="s">
        <v>4</v>
      </c>
      <c r="B6" s="31" t="s">
        <v>61</v>
      </c>
      <c r="C6" s="31" t="s">
        <v>61</v>
      </c>
      <c r="D6" s="31" t="s">
        <v>61</v>
      </c>
      <c r="E6" s="33" t="s">
        <v>64</v>
      </c>
      <c r="F6" s="33" t="s">
        <v>65</v>
      </c>
    </row>
    <row r="7" spans="1:6" ht="52.5" customHeight="1" x14ac:dyDescent="0.25">
      <c r="A7" s="26" t="s">
        <v>5</v>
      </c>
      <c r="B7" s="34"/>
      <c r="C7" s="34"/>
      <c r="D7" s="34"/>
      <c r="E7" s="34"/>
      <c r="F7" s="35"/>
    </row>
    <row r="8" spans="1:6" ht="52.5" customHeight="1" x14ac:dyDescent="0.25">
      <c r="A8" s="26" t="s">
        <v>6</v>
      </c>
      <c r="B8" s="34"/>
      <c r="C8" s="31" t="s">
        <v>61</v>
      </c>
      <c r="D8" s="31" t="s">
        <v>61</v>
      </c>
      <c r="E8" s="34"/>
      <c r="F8" s="34"/>
    </row>
    <row r="9" spans="1:6" ht="52.5" customHeight="1" x14ac:dyDescent="0.25">
      <c r="A9" s="26" t="s">
        <v>7</v>
      </c>
      <c r="B9" s="34"/>
      <c r="C9" s="35"/>
      <c r="D9" s="34"/>
      <c r="E9" s="34"/>
      <c r="F9" s="35"/>
    </row>
    <row r="10" spans="1:6" ht="52.5" customHeight="1" x14ac:dyDescent="0.25">
      <c r="A10" s="26" t="s">
        <v>8</v>
      </c>
      <c r="B10" s="34"/>
      <c r="C10" s="34"/>
      <c r="D10" s="33" t="s">
        <v>55</v>
      </c>
      <c r="E10" s="34"/>
      <c r="F10" s="34"/>
    </row>
    <row r="11" spans="1:6" ht="52.5" customHeight="1" x14ac:dyDescent="0.25">
      <c r="A11" s="26" t="s">
        <v>9</v>
      </c>
      <c r="B11" s="34"/>
      <c r="C11" s="34"/>
      <c r="D11" s="34"/>
      <c r="E11" s="34"/>
      <c r="F11" s="34"/>
    </row>
    <row r="12" spans="1:6" ht="52.5" customHeight="1" x14ac:dyDescent="0.25">
      <c r="A12" s="26" t="s">
        <v>10</v>
      </c>
      <c r="B12" s="34"/>
      <c r="C12" s="34"/>
      <c r="D12" s="34"/>
      <c r="E12" s="35"/>
      <c r="F12" s="34"/>
    </row>
    <row r="13" spans="1:6" ht="52.5" customHeight="1" x14ac:dyDescent="0.25">
      <c r="A13" s="26" t="s">
        <v>11</v>
      </c>
      <c r="B13" s="34"/>
      <c r="C13" s="34"/>
      <c r="D13" s="34"/>
      <c r="E13" s="35"/>
      <c r="F13" s="34"/>
    </row>
    <row r="14" spans="1:6" ht="52.5" customHeight="1" x14ac:dyDescent="0.25">
      <c r="A14" s="26" t="s">
        <v>12</v>
      </c>
      <c r="B14" s="34"/>
      <c r="C14" s="34"/>
      <c r="D14" s="34"/>
      <c r="E14" s="35"/>
      <c r="F14" s="34"/>
    </row>
    <row r="15" spans="1:6" ht="52.5" customHeight="1" x14ac:dyDescent="0.25">
      <c r="A15" s="26" t="s">
        <v>13</v>
      </c>
      <c r="B15" s="34"/>
      <c r="C15" s="34"/>
      <c r="D15" s="34"/>
      <c r="E15" s="34"/>
      <c r="F15" s="34"/>
    </row>
    <row r="16" spans="1:6" ht="52.5" customHeight="1" x14ac:dyDescent="0.25">
      <c r="A16" s="26" t="s">
        <v>14</v>
      </c>
      <c r="B16" s="34"/>
      <c r="C16" s="34"/>
      <c r="D16" s="34"/>
      <c r="E16" s="34"/>
      <c r="F16" s="35"/>
    </row>
    <row r="17" spans="1:6" ht="52.5" customHeight="1" x14ac:dyDescent="0.25">
      <c r="A17" s="26" t="s">
        <v>15</v>
      </c>
      <c r="B17" s="34"/>
      <c r="C17" s="36" t="s">
        <v>58</v>
      </c>
      <c r="D17" s="36" t="s">
        <v>58</v>
      </c>
      <c r="E17" s="36" t="s">
        <v>58</v>
      </c>
      <c r="F17" s="36" t="s">
        <v>58</v>
      </c>
    </row>
    <row r="18" spans="1:6" ht="52.5" customHeight="1" x14ac:dyDescent="0.25">
      <c r="A18" s="26" t="s">
        <v>16</v>
      </c>
      <c r="B18" s="34"/>
      <c r="C18" s="34"/>
      <c r="D18" s="34"/>
      <c r="E18" s="34"/>
      <c r="F18" s="34"/>
    </row>
    <row r="19" spans="1:6" ht="52.5" customHeight="1" x14ac:dyDescent="0.25">
      <c r="A19" s="26" t="s">
        <v>17</v>
      </c>
      <c r="B19" s="34"/>
      <c r="C19" s="34"/>
      <c r="D19" s="34"/>
      <c r="E19" s="34"/>
      <c r="F19" s="34"/>
    </row>
    <row r="20" spans="1:6" ht="52.5" customHeight="1" x14ac:dyDescent="0.25">
      <c r="A20" s="26" t="s">
        <v>18</v>
      </c>
      <c r="B20" s="34"/>
      <c r="C20" s="35"/>
      <c r="D20" s="34"/>
      <c r="E20" s="36" t="s">
        <v>58</v>
      </c>
      <c r="F20" s="36" t="s">
        <v>58</v>
      </c>
    </row>
    <row r="21" spans="1:6" ht="52.5" customHeight="1" x14ac:dyDescent="0.25">
      <c r="A21" s="26" t="s">
        <v>19</v>
      </c>
      <c r="B21" s="34"/>
      <c r="C21" s="34"/>
      <c r="D21" s="34"/>
      <c r="E21" s="35"/>
      <c r="F21" s="34"/>
    </row>
    <row r="22" spans="1:6" ht="52.5" customHeight="1" x14ac:dyDescent="0.25">
      <c r="A22" s="26" t="s">
        <v>20</v>
      </c>
      <c r="B22" s="34"/>
      <c r="C22" s="34"/>
      <c r="D22" s="34"/>
      <c r="E22" s="35"/>
      <c r="F22" s="33" t="s">
        <v>54</v>
      </c>
    </row>
    <row r="23" spans="1:6" ht="52.5" customHeight="1" x14ac:dyDescent="0.25">
      <c r="A23" s="26" t="s">
        <v>21</v>
      </c>
      <c r="B23" s="34"/>
      <c r="C23" s="34"/>
      <c r="D23" s="34"/>
      <c r="E23" s="34"/>
      <c r="F23" s="34"/>
    </row>
    <row r="24" spans="1:6" ht="52.5" customHeight="1" x14ac:dyDescent="0.25">
      <c r="A24" s="26" t="s">
        <v>22</v>
      </c>
      <c r="B24" s="34"/>
      <c r="C24" s="34"/>
      <c r="D24" s="34"/>
      <c r="E24" s="33" t="s">
        <v>61</v>
      </c>
      <c r="F24" s="34"/>
    </row>
    <row r="25" spans="1:6" ht="52.5" customHeight="1" x14ac:dyDescent="0.25">
      <c r="A25" s="26" t="s">
        <v>23</v>
      </c>
      <c r="B25" s="34"/>
      <c r="C25" s="34"/>
      <c r="D25" s="34"/>
      <c r="E25" s="34"/>
      <c r="F25" s="34"/>
    </row>
    <row r="26" spans="1:6" ht="52.5" customHeight="1" x14ac:dyDescent="0.25">
      <c r="A26" s="26" t="s">
        <v>24</v>
      </c>
      <c r="B26" s="34"/>
      <c r="C26" s="36" t="s">
        <v>58</v>
      </c>
      <c r="D26" s="36" t="s">
        <v>58</v>
      </c>
      <c r="E26" s="36" t="s">
        <v>58</v>
      </c>
      <c r="F26" s="36" t="s">
        <v>58</v>
      </c>
    </row>
    <row r="27" spans="1:6" ht="52.5" customHeight="1" x14ac:dyDescent="0.25">
      <c r="A27" s="26" t="s">
        <v>25</v>
      </c>
      <c r="B27" s="33" t="s">
        <v>60</v>
      </c>
      <c r="C27" s="33" t="s">
        <v>60</v>
      </c>
      <c r="D27" s="33" t="s">
        <v>60</v>
      </c>
      <c r="E27" s="33" t="s">
        <v>60</v>
      </c>
      <c r="F27" s="33" t="s">
        <v>60</v>
      </c>
    </row>
    <row r="28" spans="1:6" ht="52.5" customHeight="1" x14ac:dyDescent="0.25">
      <c r="A28" s="26" t="s">
        <v>26</v>
      </c>
      <c r="B28" s="34"/>
      <c r="C28" s="36" t="s">
        <v>58</v>
      </c>
      <c r="D28" s="36" t="s">
        <v>58</v>
      </c>
      <c r="E28" s="34"/>
      <c r="F28" s="35"/>
    </row>
    <row r="29" spans="1:6" ht="52.5" customHeight="1" x14ac:dyDescent="0.25">
      <c r="A29" s="26" t="s">
        <v>27</v>
      </c>
    </row>
    <row r="30" spans="1:6" ht="52.5" customHeight="1" x14ac:dyDescent="0.25">
      <c r="A30" s="26" t="s">
        <v>28</v>
      </c>
      <c r="F30" s="22"/>
    </row>
    <row r="31" spans="1:6" ht="52.5" customHeight="1" x14ac:dyDescent="0.25">
      <c r="A31" s="26" t="s">
        <v>29</v>
      </c>
      <c r="C31" s="22"/>
      <c r="F31" s="22"/>
    </row>
    <row r="32" spans="1:6" ht="52.5" customHeight="1" x14ac:dyDescent="0.25">
      <c r="A32" s="26" t="s">
        <v>30</v>
      </c>
    </row>
  </sheetData>
  <mergeCells count="1">
    <mergeCell ref="B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30" sqref="D30"/>
    </sheetView>
  </sheetViews>
  <sheetFormatPr baseColWidth="10" defaultRowHeight="15" x14ac:dyDescent="0.25"/>
  <cols>
    <col min="1" max="1" width="11.140625" bestFit="1" customWidth="1"/>
    <col min="2" max="2" width="32" bestFit="1" customWidth="1"/>
    <col min="3" max="3" width="18.7109375" bestFit="1" customWidth="1"/>
  </cols>
  <sheetData>
    <row r="1" spans="1:3" x14ac:dyDescent="0.25">
      <c r="A1" s="17" t="s">
        <v>118</v>
      </c>
      <c r="B1" s="39" t="s">
        <v>119</v>
      </c>
      <c r="C1" s="2" t="s">
        <v>120</v>
      </c>
    </row>
    <row r="2" spans="1:3" x14ac:dyDescent="0.25">
      <c r="A2" s="38" t="s">
        <v>67</v>
      </c>
      <c r="B2" s="40" t="s">
        <v>68</v>
      </c>
      <c r="C2" s="41" t="s">
        <v>123</v>
      </c>
    </row>
    <row r="3" spans="1:3" x14ac:dyDescent="0.25">
      <c r="A3" s="38" t="s">
        <v>69</v>
      </c>
      <c r="B3" s="40" t="s">
        <v>70</v>
      </c>
      <c r="C3" s="41" t="s">
        <v>124</v>
      </c>
    </row>
    <row r="4" spans="1:3" x14ac:dyDescent="0.25">
      <c r="A4" s="38" t="s">
        <v>71</v>
      </c>
      <c r="B4" s="40" t="s">
        <v>72</v>
      </c>
      <c r="C4" s="41" t="s">
        <v>126</v>
      </c>
    </row>
    <row r="5" spans="1:3" x14ac:dyDescent="0.25">
      <c r="A5" s="38" t="s">
        <v>73</v>
      </c>
      <c r="B5" s="40" t="s">
        <v>74</v>
      </c>
      <c r="C5" s="41" t="s">
        <v>127</v>
      </c>
    </row>
    <row r="6" spans="1:3" x14ac:dyDescent="0.25">
      <c r="A6" s="38" t="s">
        <v>75</v>
      </c>
      <c r="B6" s="40" t="s">
        <v>76</v>
      </c>
      <c r="C6" s="41" t="s">
        <v>122</v>
      </c>
    </row>
    <row r="7" spans="1:3" x14ac:dyDescent="0.25">
      <c r="A7" s="38" t="s">
        <v>77</v>
      </c>
      <c r="B7" s="40" t="s">
        <v>78</v>
      </c>
      <c r="C7" s="41" t="s">
        <v>128</v>
      </c>
    </row>
    <row r="8" spans="1:3" x14ac:dyDescent="0.25">
      <c r="A8" s="38" t="s">
        <v>79</v>
      </c>
      <c r="B8" s="40" t="s">
        <v>80</v>
      </c>
      <c r="C8" s="41" t="s">
        <v>129</v>
      </c>
    </row>
    <row r="9" spans="1:3" x14ac:dyDescent="0.25">
      <c r="A9" s="38" t="s">
        <v>81</v>
      </c>
      <c r="B9" s="40" t="s">
        <v>121</v>
      </c>
      <c r="C9" s="41" t="s">
        <v>130</v>
      </c>
    </row>
    <row r="10" spans="1:3" x14ac:dyDescent="0.25">
      <c r="A10" s="38" t="s">
        <v>82</v>
      </c>
      <c r="B10" s="40" t="s">
        <v>83</v>
      </c>
      <c r="C10" s="41" t="s">
        <v>131</v>
      </c>
    </row>
    <row r="11" spans="1:3" x14ac:dyDescent="0.25">
      <c r="A11" s="38" t="s">
        <v>84</v>
      </c>
      <c r="B11" s="40" t="s">
        <v>85</v>
      </c>
      <c r="C11" s="41" t="s">
        <v>131</v>
      </c>
    </row>
    <row r="12" spans="1:3" x14ac:dyDescent="0.25">
      <c r="A12" s="38" t="s">
        <v>86</v>
      </c>
      <c r="B12" s="40" t="s">
        <v>87</v>
      </c>
      <c r="C12" s="41" t="s">
        <v>131</v>
      </c>
    </row>
    <row r="13" spans="1:3" x14ac:dyDescent="0.25">
      <c r="A13" s="38" t="s">
        <v>88</v>
      </c>
      <c r="B13" s="40" t="s">
        <v>89</v>
      </c>
      <c r="C13" s="41" t="s">
        <v>125</v>
      </c>
    </row>
    <row r="14" spans="1:3" x14ac:dyDescent="0.25">
      <c r="A14" s="38" t="s">
        <v>90</v>
      </c>
      <c r="B14" s="40" t="s">
        <v>91</v>
      </c>
      <c r="C14" s="41" t="s">
        <v>132</v>
      </c>
    </row>
    <row r="15" spans="1:3" x14ac:dyDescent="0.25">
      <c r="A15" s="38" t="s">
        <v>92</v>
      </c>
      <c r="B15" s="40" t="s">
        <v>93</v>
      </c>
      <c r="C15" s="41" t="s">
        <v>128</v>
      </c>
    </row>
    <row r="16" spans="1:3" x14ac:dyDescent="0.25">
      <c r="A16" s="38" t="s">
        <v>94</v>
      </c>
      <c r="B16" s="40" t="s">
        <v>95</v>
      </c>
      <c r="C16" s="41" t="s">
        <v>133</v>
      </c>
    </row>
    <row r="17" spans="1:3" x14ac:dyDescent="0.25">
      <c r="A17" s="38" t="s">
        <v>96</v>
      </c>
      <c r="B17" s="40" t="s">
        <v>97</v>
      </c>
      <c r="C17" s="41" t="s">
        <v>122</v>
      </c>
    </row>
    <row r="18" spans="1:3" x14ac:dyDescent="0.25">
      <c r="A18" s="38" t="s">
        <v>98</v>
      </c>
      <c r="B18" s="40" t="s">
        <v>99</v>
      </c>
      <c r="C18" s="41" t="s">
        <v>134</v>
      </c>
    </row>
    <row r="19" spans="1:3" x14ac:dyDescent="0.25">
      <c r="A19" s="38" t="s">
        <v>100</v>
      </c>
      <c r="B19" s="40" t="s">
        <v>101</v>
      </c>
      <c r="C19" s="41" t="s">
        <v>135</v>
      </c>
    </row>
    <row r="20" spans="1:3" x14ac:dyDescent="0.25">
      <c r="A20" s="38" t="s">
        <v>102</v>
      </c>
      <c r="B20" s="40" t="s">
        <v>103</v>
      </c>
      <c r="C20" s="41">
        <v>1</v>
      </c>
    </row>
    <row r="21" spans="1:3" x14ac:dyDescent="0.25">
      <c r="A21" s="38" t="s">
        <v>104</v>
      </c>
      <c r="B21" s="40" t="s">
        <v>140</v>
      </c>
      <c r="C21" s="41" t="s">
        <v>136</v>
      </c>
    </row>
    <row r="22" spans="1:3" x14ac:dyDescent="0.25">
      <c r="A22" s="38" t="s">
        <v>105</v>
      </c>
      <c r="B22" s="40" t="s">
        <v>140</v>
      </c>
      <c r="C22" s="41" t="s">
        <v>137</v>
      </c>
    </row>
    <row r="23" spans="1:3" x14ac:dyDescent="0.25">
      <c r="A23" s="38" t="s">
        <v>106</v>
      </c>
      <c r="B23" s="40" t="s">
        <v>140</v>
      </c>
      <c r="C23" s="41">
        <v>1</v>
      </c>
    </row>
    <row r="24" spans="1:3" x14ac:dyDescent="0.25">
      <c r="A24" s="38" t="s">
        <v>107</v>
      </c>
      <c r="B24" s="40" t="s">
        <v>140</v>
      </c>
      <c r="C24" s="41" t="s">
        <v>136</v>
      </c>
    </row>
    <row r="25" spans="1:3" x14ac:dyDescent="0.25">
      <c r="A25" s="38" t="s">
        <v>108</v>
      </c>
      <c r="B25" s="40" t="s">
        <v>140</v>
      </c>
      <c r="C25" s="41" t="s">
        <v>137</v>
      </c>
    </row>
    <row r="26" spans="1:3" x14ac:dyDescent="0.25">
      <c r="A26" s="38" t="s">
        <v>109</v>
      </c>
      <c r="B26" s="40" t="s">
        <v>140</v>
      </c>
      <c r="C26" s="41" t="s">
        <v>136</v>
      </c>
    </row>
    <row r="27" spans="1:3" x14ac:dyDescent="0.25">
      <c r="A27" s="38" t="s">
        <v>110</v>
      </c>
      <c r="B27" s="40" t="s">
        <v>140</v>
      </c>
      <c r="C27" s="41" t="s">
        <v>136</v>
      </c>
    </row>
    <row r="28" spans="1:3" x14ac:dyDescent="0.25">
      <c r="A28" s="38" t="s">
        <v>111</v>
      </c>
      <c r="B28" s="40" t="s">
        <v>139</v>
      </c>
      <c r="C28" s="41" t="s">
        <v>138</v>
      </c>
    </row>
    <row r="29" spans="1:3" x14ac:dyDescent="0.25">
      <c r="A29" s="38" t="s">
        <v>112</v>
      </c>
      <c r="B29" s="40" t="s">
        <v>139</v>
      </c>
      <c r="C29" s="41" t="s">
        <v>137</v>
      </c>
    </row>
    <row r="30" spans="1:3" x14ac:dyDescent="0.25">
      <c r="A30" s="38" t="s">
        <v>113</v>
      </c>
      <c r="B30" s="40" t="s">
        <v>139</v>
      </c>
      <c r="C30" s="41">
        <v>1</v>
      </c>
    </row>
    <row r="31" spans="1:3" x14ac:dyDescent="0.25">
      <c r="A31" s="38" t="s">
        <v>114</v>
      </c>
      <c r="B31" s="40" t="s">
        <v>139</v>
      </c>
      <c r="C31" s="41" t="s">
        <v>138</v>
      </c>
    </row>
    <row r="32" spans="1:3" x14ac:dyDescent="0.25">
      <c r="A32" s="38" t="s">
        <v>115</v>
      </c>
      <c r="B32" s="40" t="s">
        <v>139</v>
      </c>
      <c r="C32" s="41" t="s">
        <v>137</v>
      </c>
    </row>
    <row r="33" spans="1:3" x14ac:dyDescent="0.25">
      <c r="A33" s="38" t="s">
        <v>116</v>
      </c>
      <c r="B33" s="40" t="s">
        <v>139</v>
      </c>
      <c r="C33" s="41" t="s">
        <v>138</v>
      </c>
    </row>
    <row r="34" spans="1:3" x14ac:dyDescent="0.25">
      <c r="A34" s="38" t="s">
        <v>117</v>
      </c>
      <c r="B34" s="40" t="s">
        <v>139</v>
      </c>
      <c r="C34" s="41" t="s">
        <v>138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Subject overview</vt:lpstr>
      <vt:lpstr>Scenario durations</vt:lpstr>
      <vt:lpstr>Measurement info</vt:lpstr>
      <vt:lpstr>TFM parameters</vt:lpstr>
    </vt:vector>
  </TitlesOfParts>
  <Company>BTU Cottbus-Senftenberg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Schellenberger</dc:creator>
  <cp:lastModifiedBy>Sven Schellenberger</cp:lastModifiedBy>
  <dcterms:created xsi:type="dcterms:W3CDTF">2020-02-21T14:27:39Z</dcterms:created>
  <dcterms:modified xsi:type="dcterms:W3CDTF">2020-04-22T12:59:37Z</dcterms:modified>
</cp:coreProperties>
</file>